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<sst xmlns="http://schemas.openxmlformats.org/spreadsheetml/2006/main" count="324" uniqueCount="268">
  <si>
    <t>Код</t>
  </si>
  <si>
    <t>Показник</t>
  </si>
  <si>
    <t>Інші субвенції</t>
  </si>
  <si>
    <t xml:space="preserve"> </t>
  </si>
  <si>
    <t xml:space="preserve">Фактичне виконання </t>
  </si>
  <si>
    <t>% виконання</t>
  </si>
  <si>
    <t>ДОХОДИ: загальний фонд</t>
  </si>
  <si>
    <t>Податкові надходження</t>
  </si>
  <si>
    <t>Збір за спеціальне використання лісових ресурсів місцевого значення</t>
  </si>
  <si>
    <t>Платежі за користування надрами</t>
  </si>
  <si>
    <t>Плата за землю</t>
  </si>
  <si>
    <t>Місцеві податки і збори</t>
  </si>
  <si>
    <t>Фіксований сільськогосподарський податок</t>
  </si>
  <si>
    <t>Єдиний податок</t>
  </si>
  <si>
    <t>Разом</t>
  </si>
  <si>
    <t>Неподаткові надходження</t>
  </si>
  <si>
    <t>Плата за оренду цілісних майнових компексів</t>
  </si>
  <si>
    <t>Інші надходження</t>
  </si>
  <si>
    <t>Державне  мито</t>
  </si>
  <si>
    <t>Всього загальний фонд</t>
  </si>
  <si>
    <t>Кошти, що надходять до районних та міських бюджетів з міських, селищних, сільських та районних у містах бюджетів</t>
  </si>
  <si>
    <t>Дотації</t>
  </si>
  <si>
    <t>Дотації вирівнювання, що одержується з державного бюджету</t>
  </si>
  <si>
    <t>Дотації вирівнювання, що одержуються з районних та міських бюджетів</t>
  </si>
  <si>
    <t>Додаткова дотація з державного бюджету на вирівнювання фінансової забезпеченості місцевих бюджетів</t>
  </si>
  <si>
    <t>Всього доходів з дотацією</t>
  </si>
  <si>
    <t>Субвенції</t>
  </si>
  <si>
    <t>Субвенція з держ.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</si>
  <si>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</si>
  <si>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</si>
  <si>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</si>
  <si>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</si>
  <si>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</si>
  <si>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</si>
  <si>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</si>
  <si>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</si>
  <si>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</si>
  <si>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</si>
  <si>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</si>
  <si>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</si>
  <si>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</si>
  <si>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</si>
  <si>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</si>
  <si>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</si>
  <si>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</si>
  <si>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</si>
  <si>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</si>
  <si>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плата за розміщення тимчасово вільних коштів місцевих бюджетів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</si>
  <si>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</si>
  <si>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 - підприємців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</si>
  <si>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</si>
  <si>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</si>
  <si>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Збір за провадження торговелної діяльності нафтопродуктами, скрапленим та стиснутим газом на стацонарних, малогабаритних і пересувних автозаправних станціях, заправних пунктах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</si>
  <si>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</si>
  <si>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</si>
  <si>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</si>
  <si>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</si>
  <si>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10000</t>
  </si>
  <si>
    <t>Державне управління</t>
  </si>
  <si>
    <t>60000</t>
  </si>
  <si>
    <t>Правоохоронна діяльність та забезпечення безпеки держави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</si>
  <si>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</si>
  <si>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</si>
  <si>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</si>
  <si>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</si>
  <si>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</si>
  <si>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</si>
  <si>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90201</t>
  </si>
  <si>
    <t>90202</t>
  </si>
  <si>
    <t>90203</t>
  </si>
  <si>
    <t>90204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</si>
  <si>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</si>
  <si>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</si>
  <si>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</si>
  <si>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</si>
  <si>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</si>
  <si>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</si>
  <si>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</si>
  <si>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</si>
  <si>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</si>
  <si>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</si>
  <si>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</t>
  </si>
  <si>
    <t>90214</t>
  </si>
  <si>
    <t>Пільги окремим категоріям громадян з послуг зв`язку</t>
  </si>
  <si>
    <t>90215</t>
  </si>
  <si>
    <t>Пільги багатодітним сім`ям на житлово-комунальні послуги</t>
  </si>
  <si>
    <t>90216</t>
  </si>
  <si>
    <t>Пільги багатодітним сім`ям на придбання твердого палива та скрапленого газу</t>
  </si>
  <si>
    <t>90302</t>
  </si>
  <si>
    <t>Допомога у зв`язку з вагітністю і пологами</t>
  </si>
  <si>
    <t>90303</t>
  </si>
  <si>
    <t>Допомога на догляд за дитиною віком до 3 років</t>
  </si>
  <si>
    <t>90304</t>
  </si>
  <si>
    <t>Допомога при народженні дитини</t>
  </si>
  <si>
    <t>90305</t>
  </si>
  <si>
    <t>Допомога на дітей, над якими встановлено опіку чи піклування</t>
  </si>
  <si>
    <t>90306</t>
  </si>
  <si>
    <t>Допомога на дітей одиноким матерям</t>
  </si>
  <si>
    <t>90307</t>
  </si>
  <si>
    <t>Тимчасова державна допомога дітям</t>
  </si>
  <si>
    <t>90308</t>
  </si>
  <si>
    <t>Допомога при усиновленні дитини</t>
  </si>
  <si>
    <t>90401</t>
  </si>
  <si>
    <t>Державна соціальна допомога малозабезпеченим сім`ям</t>
  </si>
  <si>
    <t>90405</t>
  </si>
  <si>
    <t>Субсидії населенню для відшкодування витрат на оплату житлово-комунальних послуг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</si>
  <si>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</si>
  <si>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</si>
  <si>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90412</t>
  </si>
  <si>
    <t>Інші видатки на соціальний захист населення</t>
  </si>
  <si>
    <t>90413</t>
  </si>
  <si>
    <t>Допомога на догляд за інвалідом I чи II групи внаслідок психічного розладу</t>
  </si>
  <si>
    <t>90417</t>
  </si>
  <si>
    <t>Витрати на поховання учасників бойових дій та інвалідів війни</t>
  </si>
  <si>
    <t>91101</t>
  </si>
  <si>
    <t>Утримання центрів соціальних служб для сім`ї, дітей та молоді</t>
  </si>
  <si>
    <t>91102</t>
  </si>
  <si>
    <t>Програми і заходи центрів соціальних служб для сім`ї, дітей та молоді</t>
  </si>
  <si>
    <t>91103</t>
  </si>
  <si>
    <t>Соціальні програми і заходи державних органів у справах молоді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</si>
  <si>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</si>
  <si>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</si>
  <si>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91204</t>
  </si>
  <si>
    <t>Територіальні центри соціального обслуговування (надання соціальних послуг)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</si>
  <si>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</si>
  <si>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</si>
  <si>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</si>
  <si>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</si>
  <si>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</si>
  <si>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</si>
  <si>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</si>
  <si>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</si>
  <si>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</si>
  <si>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</si>
  <si>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</si>
  <si>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</si>
  <si>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</si>
  <si>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</si>
  <si>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</si>
  <si>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</si>
  <si>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</si>
  <si>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</si>
  <si>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</si>
  <si>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</si>
  <si>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</si>
  <si>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</si>
  <si>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</si>
  <si>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180000</t>
  </si>
  <si>
    <t>Інші послуги, пов`язані з економічною діяльністю</t>
  </si>
  <si>
    <t>250000</t>
  </si>
  <si>
    <t>Видатки, не віднесені до основних груп</t>
  </si>
  <si>
    <t>250102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</si>
  <si>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</si>
  <si>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</si>
  <si>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</si>
  <si>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</si>
  <si>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</si>
  <si>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</si>
  <si>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</si>
  <si>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</si>
  <si>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</si>
  <si>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</si>
  <si>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</si>
  <si>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</si>
  <si>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</si>
  <si>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</si>
  <si>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</si>
  <si>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240000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</si>
  <si>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</si>
  <si>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</si>
  <si>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</si>
  <si>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</si>
  <si>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</si>
  <si>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</si>
  <si>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</si>
  <si>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</si>
  <si>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Частина чистого прибутку (доходу) комунальних унітарних підприємств та об'єднань, що вилучається до бюджету</t>
  </si>
  <si>
    <t>Штрафні санкції</t>
  </si>
  <si>
    <t>Кошти від реалізації безхазяйного майна, знахідок, спадкового майна,майна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</si>
  <si>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</si>
  <si>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</si>
  <si>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1 чи 2 групи внаслідок психічного розладу</t>
  </si>
  <si>
    <t>Субвенція на проведення видатків місцевих бюджетів, що не враховуються при визначенні обсягу міжбюджетних трансфертів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</si>
  <si>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</si>
  <si>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</si>
  <si>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</si>
  <si>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</si>
  <si>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Органи місцевого самоврядування</t>
  </si>
  <si>
    <t>Місцева пожежна охорона</t>
  </si>
  <si>
    <t>Дошкільні заклади освіти</t>
  </si>
  <si>
    <t>Дитячі будинки (в т.ч. сімейного типу, прийомні сім'ї)</t>
  </si>
  <si>
    <t>Позашкільні заклади освіти .заходи із позашкільної роботи з дітьми</t>
  </si>
  <si>
    <t>Інші заклади і заходи післядипломної освіти</t>
  </si>
  <si>
    <t>Методична робота, інші заходи у сфері народної освіти</t>
  </si>
  <si>
    <t>Централізовані бухгалтерії обласних,міських,районних відділ освіти</t>
  </si>
  <si>
    <t>Групи централізованого господарського обслуговування</t>
  </si>
  <si>
    <t>Інші заклади освіти</t>
  </si>
  <si>
    <t>Інші освітні програми</t>
  </si>
  <si>
    <t>Допомога дітям-сиротам  та дітям,позбавленим батьківського піклування ,яким виповнюється 18 років</t>
  </si>
  <si>
    <t>Бібліотеки</t>
  </si>
  <si>
    <t>Музеї і виставки</t>
  </si>
  <si>
    <t>Палаци і будинки культури.клуби та інші заклади клубного типу</t>
  </si>
  <si>
    <t>Школи еститичного виховання дітей</t>
  </si>
  <si>
    <t>Інші культурно-освітні заклади та заходи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</si>
  <si>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</si>
  <si>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</si>
  <si>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Проведення навчально-тренувальних зборів і змагань(які проводяться громадським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</si>
  <si>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(ФСТ"Колос")</t>
  </si>
  <si>
    <t>Землеустрій</t>
  </si>
  <si>
    <t>Видатки на запобігання та ліквідацію надзвичайних ситуацій та наслідків стихійного лиха</t>
  </si>
  <si>
    <t>Видатки на покриття інших заборгованостей,що виникли у попередні роки</t>
  </si>
  <si>
    <t>Запобігання та ліквідація надзвичайних ситуацій та наслідків стихійного лиха</t>
  </si>
  <si>
    <t>Загальноосвітні школи (в т.ч. школа-дитячий садок,інтернат при школі),спеціалізовані школи ,ліцеї, гімназії,колегіуми</t>
  </si>
  <si>
    <t>Загальноосвітні школи ( в т.ч. школа-дитячий садок,інтернат при школі),спеціалізовані школи,ліцеї,гімназії,колегіуми</t>
  </si>
  <si>
    <t>Дитячі будинки(в т.ч. сімейного типу.прийомні сім'ї)</t>
  </si>
  <si>
    <t>Центри первинної-медичної(медико-санітарної)допомоги</t>
  </si>
  <si>
    <t>Благоустрій міст,сіл,селищ</t>
  </si>
  <si>
    <t>Палаци і будинки культури,клуби та інші заклади клубного типу</t>
  </si>
  <si>
    <t>Фінансування енергозберігаючих заходів</t>
  </si>
  <si>
    <t>Утилізація відходів</t>
  </si>
  <si>
    <t>Ліквідація іншого забрудення навколишнього природного середовища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</si>
  <si>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</si>
  <si>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</si>
  <si>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</si>
  <si>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</si>
  <si>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</si>
  <si>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</si>
  <si>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</si>
  <si>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250352</t>
  </si>
  <si>
    <t>250380</t>
  </si>
  <si>
    <t>Інші додаткові дотації</t>
  </si>
  <si>
    <t>Проведення виборів депутатів Верховної Ради Автономної Республіки Крим, місцевих рад та сільських, селищних, міських голів</t>
  </si>
  <si>
    <t>Позашкільні заклади освіти, заходи із позашкільної роботи з дітьми</t>
  </si>
  <si>
    <t>Додаткова дотація з державного бюджету місцевим бюджетам на оплату праці працівників бюджетних установ</t>
  </si>
  <si>
    <t>Інші програми соціального захисту дітей</t>
  </si>
  <si>
    <t>Проведення навчально-тренувальних зборів і змагань з неолімпійських видів спорту</t>
  </si>
  <si>
    <t>Податок на нерухоме майно, відмінне від земельної ділянки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</si>
  <si>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</si>
  <si>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</si>
  <si>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</si>
  <si>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</si>
  <si>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</si>
  <si>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</si>
  <si>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</si>
  <si>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</si>
  <si>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120000</t>
  </si>
  <si>
    <t>Засоби масової інформації</t>
  </si>
  <si>
    <t>120201</t>
  </si>
  <si>
    <t>Періодичні видання (газети та журнали)</t>
  </si>
  <si>
    <t>250403</t>
  </si>
  <si>
    <t>Видатки на покриття інших заборгованостей, що виникли у попередні роки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</si>
  <si>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</si>
  <si>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</si>
  <si>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Дотація житлово-комульному господарсту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</si>
  <si>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</si>
  <si>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</si>
  <si>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Збереження прриродно-заповідного фонду</t>
  </si>
  <si>
    <t>Субвенція іншим бюджетам на виконання інвестиційних проектів</t>
  </si>
  <si>
    <t>Капітальний ремонт житлового фонду місцевих органів влади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</si>
  <si>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</si>
  <si>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070806</t>
  </si>
  <si>
    <t>091102</t>
  </si>
  <si>
    <t>Інша діяльність у сфері охорони навколишнього природного середовища</t>
  </si>
  <si>
    <t>250344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</si>
  <si>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</si>
  <si>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</si>
  <si>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90407</t>
  </si>
  <si>
    <t>про виконання бюджету Вінницького району за  2014 рік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</si>
</sst>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"/>
    <numFmt numFmtId="174" formatCode="#,##0.0"/>
    <numFmt numFmtId="175" formatCode="#,##0.000"/>
    <numFmt numFmtId="176" formatCode="#,##0.0000"/>
  </numFmts>
  <fonts count="5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 quotePrefix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7" xfId="0" applyFont="1" applyBorder="1" applyAlignment="1" quotePrefix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73" fontId="3" fillId="0" borderId="5" xfId="0" applyNumberFormat="1" applyFont="1" applyFill="1" applyBorder="1" applyAlignment="1">
      <alignment horizontal="center"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3" fillId="0" borderId="19" xfId="0" applyNumberFormat="1" applyFont="1" applyFill="1" applyBorder="1" applyAlignment="1">
      <alignment horizontal="center" vertical="center" wrapText="1"/>
    </xf>
    <xf numFmtId="173" fontId="3" fillId="0" borderId="20" xfId="0" applyNumberFormat="1" applyFont="1" applyFill="1" applyBorder="1" applyAlignment="1">
      <alignment horizontal="center" vertical="center" wrapText="1"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0" fontId="2" fillId="0" borderId="15" xfId="17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showZeros="0" tabSelected="1" zoomScale="75" zoomScaleNormal="75" zoomScaleSheetLayoutView="100" workbookViewId="0" topLeftCell="A1">
      <pane ySplit="5" topLeftCell="BM162" activePane="bottomLeft" state="frozen"/>
      <selection pane="topLeft" activeCell="A1" sqref="A1"/>
      <selection pane="bottomLeft" activeCell="F222" sqref="F222"/>
    </sheetView>
  </sheetViews>
  <sheetFormatPr defaultColWidth="9.00390625" defaultRowHeight="12.75"/>
  <cols>
    <col min="1" max="1" width="13.625" style="1" customWidth="1"/>
    <col min="2" max="2" width="68.75390625" style="1" customWidth="1"/>
    <col min="3" max="3" width="19.75390625" style="75" customWidth="1"/>
    <col min="4" max="4" width="21.875" style="75" customWidth="1"/>
    <col min="5" max="5" width="17.25390625" style="75" customWidth="1"/>
    <col min="6" max="6" width="17.375" style="75" customWidth="1"/>
    <col min="7" max="7" width="18.875" style="75" customWidth="1"/>
    <col min="8" max="8" width="15.875" style="1" bestFit="1" customWidth="1"/>
    <col min="9" max="9" width="13.375" style="1" bestFit="1" customWidth="1"/>
    <col min="10" max="16384" width="9.125" style="1" customWidth="1"/>
  </cols>
  <sheetData>
    <row r="1" spans="1:7" ht="18.75">
      <c r="A1" s="99" t="s">
        <v>42</v>
      </c>
      <c r="B1" s="99"/>
      <c r="C1" s="99"/>
      <c r="D1" s="99"/>
      <c r="E1" s="99"/>
      <c r="F1" s="99"/>
      <c r="G1" s="99"/>
    </row>
    <row r="2" spans="1:7" ht="18.75">
      <c r="A2" s="99" t="s">
        <v>267</v>
      </c>
      <c r="B2" s="99"/>
      <c r="C2" s="99"/>
      <c r="D2" s="99"/>
      <c r="E2" s="99"/>
      <c r="F2" s="99"/>
      <c r="G2" s="99"/>
    </row>
    <row r="3" spans="1:7" ht="19.5" thickBot="1">
      <c r="A3" s="2"/>
      <c r="B3" s="2"/>
      <c r="C3" s="64"/>
      <c r="D3" s="64"/>
      <c r="E3" s="64"/>
      <c r="F3" s="65"/>
      <c r="G3" s="65" t="s">
        <v>55</v>
      </c>
    </row>
    <row r="4" spans="1:7" ht="15.75" customHeight="1">
      <c r="A4" s="107" t="s">
        <v>0</v>
      </c>
      <c r="B4" s="105" t="s">
        <v>1</v>
      </c>
      <c r="C4" s="105" t="s">
        <v>43</v>
      </c>
      <c r="D4" s="105" t="s">
        <v>222</v>
      </c>
      <c r="E4" s="105" t="s">
        <v>4</v>
      </c>
      <c r="F4" s="100" t="s">
        <v>5</v>
      </c>
      <c r="G4" s="101"/>
    </row>
    <row r="5" spans="1:7" s="4" customFormat="1" ht="111.75" customHeight="1" thickBot="1">
      <c r="A5" s="108"/>
      <c r="B5" s="106"/>
      <c r="C5" s="106"/>
      <c r="D5" s="106"/>
      <c r="E5" s="106"/>
      <c r="F5" s="3" t="s">
        <v>44</v>
      </c>
      <c r="G5" s="12" t="s">
        <v>221</v>
      </c>
    </row>
    <row r="6" spans="1:7" s="4" customFormat="1" ht="19.5" customHeight="1" thickBot="1">
      <c r="A6" s="102" t="s">
        <v>6</v>
      </c>
      <c r="B6" s="103"/>
      <c r="C6" s="103"/>
      <c r="D6" s="103"/>
      <c r="E6" s="103"/>
      <c r="F6" s="103"/>
      <c r="G6" s="104"/>
    </row>
    <row r="7" spans="1:7" s="4" customFormat="1" ht="19.5" thickBot="1">
      <c r="A7" s="30"/>
      <c r="B7" s="20" t="s">
        <v>7</v>
      </c>
      <c r="C7" s="66"/>
      <c r="D7" s="66"/>
      <c r="E7" s="66"/>
      <c r="F7" s="67"/>
      <c r="G7" s="68"/>
    </row>
    <row r="8" spans="1:7" s="4" customFormat="1" ht="18.75">
      <c r="A8" s="80">
        <v>11010000</v>
      </c>
      <c r="B8" s="16" t="s">
        <v>45</v>
      </c>
      <c r="C8" s="32">
        <v>62743200</v>
      </c>
      <c r="D8" s="32">
        <v>58013287</v>
      </c>
      <c r="E8" s="32">
        <v>61447262</v>
      </c>
      <c r="F8" s="33">
        <f aca="true" t="shared" si="0" ref="F8:F15">E8*100/C8</f>
        <v>97.93453633222406</v>
      </c>
      <c r="G8" s="34">
        <f aca="true" t="shared" si="1" ref="G8:G15">E8/D8*100</f>
        <v>105.91929052391049</v>
      </c>
    </row>
    <row r="9" spans="1:7" s="4" customFormat="1" ht="37.5">
      <c r="A9" s="17">
        <v>11020200</v>
      </c>
      <c r="B9" s="18" t="s">
        <v>46</v>
      </c>
      <c r="C9" s="35">
        <v>56000</v>
      </c>
      <c r="D9" s="35">
        <v>8407</v>
      </c>
      <c r="E9" s="35">
        <v>8709</v>
      </c>
      <c r="F9" s="33">
        <f t="shared" si="0"/>
        <v>15.551785714285714</v>
      </c>
      <c r="G9" s="34">
        <f t="shared" si="1"/>
        <v>103.59224455810634</v>
      </c>
    </row>
    <row r="10" spans="1:7" s="4" customFormat="1" ht="37.5">
      <c r="A10" s="17">
        <v>13010200</v>
      </c>
      <c r="B10" s="18" t="s">
        <v>8</v>
      </c>
      <c r="C10" s="35">
        <v>89000</v>
      </c>
      <c r="D10" s="35">
        <v>110115</v>
      </c>
      <c r="E10" s="35">
        <v>244349</v>
      </c>
      <c r="F10" s="33">
        <f t="shared" si="0"/>
        <v>274.5494382022472</v>
      </c>
      <c r="G10" s="34">
        <f t="shared" si="1"/>
        <v>221.90346455977843</v>
      </c>
    </row>
    <row r="11" spans="1:7" s="4" customFormat="1" ht="18.75">
      <c r="A11" s="17">
        <v>13030200</v>
      </c>
      <c r="B11" s="18" t="s">
        <v>9</v>
      </c>
      <c r="C11" s="35">
        <v>866000</v>
      </c>
      <c r="D11" s="35">
        <v>624985</v>
      </c>
      <c r="E11" s="35">
        <v>376085</v>
      </c>
      <c r="F11" s="33">
        <f t="shared" si="0"/>
        <v>43.42782909930716</v>
      </c>
      <c r="G11" s="36">
        <f t="shared" si="1"/>
        <v>60.17504420106082</v>
      </c>
    </row>
    <row r="12" spans="1:7" s="4" customFormat="1" ht="18.75">
      <c r="A12" s="17">
        <v>13050000</v>
      </c>
      <c r="B12" s="18" t="s">
        <v>10</v>
      </c>
      <c r="C12" s="35">
        <v>10050153</v>
      </c>
      <c r="D12" s="35">
        <v>9470067</v>
      </c>
      <c r="E12" s="35">
        <v>10301920</v>
      </c>
      <c r="F12" s="33">
        <f t="shared" si="0"/>
        <v>102.50510614117019</v>
      </c>
      <c r="G12" s="36">
        <f t="shared" si="1"/>
        <v>108.78402444248812</v>
      </c>
    </row>
    <row r="13" spans="1:7" s="4" customFormat="1" ht="18.75">
      <c r="A13" s="17">
        <v>18000000</v>
      </c>
      <c r="B13" s="18" t="s">
        <v>11</v>
      </c>
      <c r="C13" s="35">
        <v>541000</v>
      </c>
      <c r="D13" s="35">
        <v>530829</v>
      </c>
      <c r="E13" s="35">
        <v>524206</v>
      </c>
      <c r="F13" s="33">
        <f t="shared" si="0"/>
        <v>96.89574861367838</v>
      </c>
      <c r="G13" s="36">
        <f t="shared" si="1"/>
        <v>98.75232890441178</v>
      </c>
    </row>
    <row r="14" spans="1:7" s="4" customFormat="1" ht="19.5" thickBot="1">
      <c r="A14" s="17">
        <v>19040000</v>
      </c>
      <c r="B14" s="18" t="s">
        <v>12</v>
      </c>
      <c r="C14" s="35">
        <v>193000</v>
      </c>
      <c r="D14" s="35">
        <v>161339</v>
      </c>
      <c r="E14" s="35">
        <v>160260</v>
      </c>
      <c r="F14" s="33">
        <f t="shared" si="0"/>
        <v>83.03626943005182</v>
      </c>
      <c r="G14" s="36">
        <f t="shared" si="1"/>
        <v>99.33122183724952</v>
      </c>
    </row>
    <row r="15" spans="1:7" s="4" customFormat="1" ht="19.5" thickBot="1">
      <c r="A15" s="19" t="s">
        <v>3</v>
      </c>
      <c r="B15" s="20" t="s">
        <v>14</v>
      </c>
      <c r="C15" s="37">
        <f>SUM(C8:C14)</f>
        <v>74538353</v>
      </c>
      <c r="D15" s="37">
        <f>SUM(D8:D14)</f>
        <v>68919029</v>
      </c>
      <c r="E15" s="37">
        <f>SUM(E8:E14)</f>
        <v>73062791</v>
      </c>
      <c r="F15" s="38">
        <f t="shared" si="0"/>
        <v>98.0203989750082</v>
      </c>
      <c r="G15" s="39">
        <f t="shared" si="1"/>
        <v>106.01250780825713</v>
      </c>
    </row>
    <row r="16" spans="1:7" s="4" customFormat="1" ht="18.75">
      <c r="A16" s="21"/>
      <c r="B16" s="22" t="s">
        <v>15</v>
      </c>
      <c r="C16" s="40"/>
      <c r="D16" s="40"/>
      <c r="E16" s="40"/>
      <c r="F16" s="41"/>
      <c r="G16" s="42"/>
    </row>
    <row r="17" spans="1:7" s="4" customFormat="1" ht="56.25">
      <c r="A17" s="17">
        <v>21010300</v>
      </c>
      <c r="B17" s="31" t="s">
        <v>176</v>
      </c>
      <c r="C17" s="35">
        <v>8400</v>
      </c>
      <c r="D17" s="35">
        <v>1100</v>
      </c>
      <c r="E17" s="35">
        <v>1116</v>
      </c>
      <c r="F17" s="43">
        <f>E17*100/C17</f>
        <v>13.285714285714286</v>
      </c>
      <c r="G17" s="36">
        <f>E17/D17*100</f>
        <v>101.45454545454547</v>
      </c>
    </row>
    <row r="18" spans="1:7" s="4" customFormat="1" ht="36.75" customHeight="1">
      <c r="A18" s="23">
        <v>21050000</v>
      </c>
      <c r="B18" s="16" t="s">
        <v>47</v>
      </c>
      <c r="C18" s="32">
        <v>275000</v>
      </c>
      <c r="D18" s="32">
        <v>174000</v>
      </c>
      <c r="E18" s="32">
        <v>0</v>
      </c>
      <c r="F18" s="43"/>
      <c r="G18" s="36">
        <f>E18/D18*100</f>
        <v>0</v>
      </c>
    </row>
    <row r="19" spans="1:7" s="4" customFormat="1" ht="18.75" hidden="1">
      <c r="A19" s="17">
        <v>21080500</v>
      </c>
      <c r="B19" s="18" t="s">
        <v>17</v>
      </c>
      <c r="C19" s="35"/>
      <c r="D19" s="35"/>
      <c r="E19" s="35"/>
      <c r="F19" s="43"/>
      <c r="G19" s="36" t="e">
        <f>E19/D19*100</f>
        <v>#DIV/0!</v>
      </c>
    </row>
    <row r="20" spans="1:7" s="4" customFormat="1" ht="18.75">
      <c r="A20" s="17">
        <v>21080900</v>
      </c>
      <c r="B20" s="18" t="s">
        <v>177</v>
      </c>
      <c r="C20" s="35"/>
      <c r="D20" s="35"/>
      <c r="E20" s="35">
        <v>991</v>
      </c>
      <c r="F20" s="43"/>
      <c r="G20" s="36"/>
    </row>
    <row r="21" spans="1:7" s="4" customFormat="1" ht="17.25" customHeight="1">
      <c r="A21" s="17">
        <v>21081100</v>
      </c>
      <c r="B21" s="18" t="s">
        <v>48</v>
      </c>
      <c r="C21" s="35">
        <v>18200</v>
      </c>
      <c r="D21" s="35">
        <v>15302</v>
      </c>
      <c r="E21" s="35">
        <v>16594</v>
      </c>
      <c r="F21" s="43">
        <f>E21*100/C21</f>
        <v>91.17582417582418</v>
      </c>
      <c r="G21" s="36">
        <f>E21/D21*100</f>
        <v>108.44334073977258</v>
      </c>
    </row>
    <row r="22" spans="1:7" s="4" customFormat="1" ht="0.75" customHeight="1">
      <c r="A22" s="17">
        <v>22010300</v>
      </c>
      <c r="B22" s="18" t="s">
        <v>49</v>
      </c>
      <c r="C22" s="35"/>
      <c r="D22" s="35"/>
      <c r="E22" s="35"/>
      <c r="F22" s="33"/>
      <c r="G22" s="36"/>
    </row>
    <row r="23" spans="1:7" s="4" customFormat="1" ht="18.75">
      <c r="A23" s="17">
        <v>22080400</v>
      </c>
      <c r="B23" s="18" t="s">
        <v>16</v>
      </c>
      <c r="C23" s="35">
        <v>60502</v>
      </c>
      <c r="D23" s="35">
        <v>69202</v>
      </c>
      <c r="E23" s="35">
        <v>78007</v>
      </c>
      <c r="F23" s="33">
        <f>E23*100/C23</f>
        <v>128.9329278370963</v>
      </c>
      <c r="G23" s="36">
        <f>E23/D23*100</f>
        <v>112.72362070460392</v>
      </c>
    </row>
    <row r="24" spans="1:7" s="4" customFormat="1" ht="18.75">
      <c r="A24" s="17">
        <v>22090000</v>
      </c>
      <c r="B24" s="18" t="s">
        <v>18</v>
      </c>
      <c r="C24" s="35">
        <v>7500</v>
      </c>
      <c r="D24" s="35">
        <v>8000</v>
      </c>
      <c r="E24" s="35">
        <v>9947</v>
      </c>
      <c r="F24" s="33">
        <f>E24*100/C24</f>
        <v>132.62666666666667</v>
      </c>
      <c r="G24" s="36">
        <f>E24/D24*100</f>
        <v>124.33749999999999</v>
      </c>
    </row>
    <row r="25" spans="1:7" s="4" customFormat="1" ht="18.75">
      <c r="A25" s="17">
        <v>24060300</v>
      </c>
      <c r="B25" s="18" t="s">
        <v>17</v>
      </c>
      <c r="C25" s="35">
        <v>313435</v>
      </c>
      <c r="D25" s="35">
        <v>140735</v>
      </c>
      <c r="E25" s="35">
        <v>598818</v>
      </c>
      <c r="F25" s="33">
        <f>E25*100/C25</f>
        <v>191.05013798714248</v>
      </c>
      <c r="G25" s="36">
        <f>E25/D25*100</f>
        <v>425.4933030163072</v>
      </c>
    </row>
    <row r="26" spans="1:7" s="4" customFormat="1" ht="93.75">
      <c r="A26" s="17">
        <v>31010200</v>
      </c>
      <c r="B26" s="18" t="s">
        <v>178</v>
      </c>
      <c r="C26" s="35"/>
      <c r="D26" s="35"/>
      <c r="E26" s="35">
        <v>14269</v>
      </c>
      <c r="F26" s="33"/>
      <c r="G26" s="36"/>
    </row>
    <row r="27" spans="1:7" s="4" customFormat="1" ht="1.5" customHeight="1" thickBot="1">
      <c r="A27" s="24">
        <v>31020000</v>
      </c>
      <c r="B27" s="25" t="s">
        <v>179</v>
      </c>
      <c r="C27" s="44"/>
      <c r="D27" s="44"/>
      <c r="E27" s="44"/>
      <c r="F27" s="45"/>
      <c r="G27" s="46"/>
    </row>
    <row r="28" spans="1:7" s="4" customFormat="1" ht="19.5" thickBot="1">
      <c r="A28" s="19" t="s">
        <v>3</v>
      </c>
      <c r="B28" s="20" t="s">
        <v>14</v>
      </c>
      <c r="C28" s="37">
        <f>SUM(C17:C26)</f>
        <v>683037</v>
      </c>
      <c r="D28" s="37">
        <f>SUM(D17:D26)</f>
        <v>408339</v>
      </c>
      <c r="E28" s="37">
        <f>SUM(E17:E26)</f>
        <v>719742</v>
      </c>
      <c r="F28" s="38">
        <f aca="true" t="shared" si="2" ref="F28:F54">E28*100/C28</f>
        <v>105.37379380619205</v>
      </c>
      <c r="G28" s="39">
        <f aca="true" t="shared" si="3" ref="G28:G54">E28/D28*100</f>
        <v>176.2609008691308</v>
      </c>
    </row>
    <row r="29" spans="1:7" s="4" customFormat="1" ht="19.5" thickBot="1">
      <c r="A29" s="19" t="s">
        <v>3</v>
      </c>
      <c r="B29" s="20" t="s">
        <v>19</v>
      </c>
      <c r="C29" s="37">
        <f>C15+C28</f>
        <v>75221390</v>
      </c>
      <c r="D29" s="37">
        <f>D15+D28</f>
        <v>69327368</v>
      </c>
      <c r="E29" s="37">
        <f>E15+E28</f>
        <v>73782533</v>
      </c>
      <c r="F29" s="38">
        <f t="shared" si="2"/>
        <v>98.08717041788246</v>
      </c>
      <c r="G29" s="39">
        <f t="shared" si="3"/>
        <v>106.42627165652677</v>
      </c>
    </row>
    <row r="30" spans="1:7" s="4" customFormat="1" ht="56.25">
      <c r="A30" s="23">
        <v>41010600</v>
      </c>
      <c r="B30" s="26" t="s">
        <v>20</v>
      </c>
      <c r="C30" s="32">
        <v>6149882</v>
      </c>
      <c r="D30" s="32">
        <v>5658632</v>
      </c>
      <c r="E30" s="32">
        <v>5658632</v>
      </c>
      <c r="F30" s="33">
        <f t="shared" si="2"/>
        <v>92.01204185706328</v>
      </c>
      <c r="G30" s="34">
        <f t="shared" si="3"/>
        <v>100</v>
      </c>
    </row>
    <row r="31" spans="1:7" s="4" customFormat="1" ht="18.75">
      <c r="A31" s="5"/>
      <c r="B31" s="27" t="s">
        <v>21</v>
      </c>
      <c r="C31" s="47">
        <f>C32+C33+C34</f>
        <v>83692121</v>
      </c>
      <c r="D31" s="47">
        <f>D32+D33+D34+D35</f>
        <v>82343366</v>
      </c>
      <c r="E31" s="47">
        <f>E32+E33+E34+E35</f>
        <v>82343366</v>
      </c>
      <c r="F31" s="48">
        <f t="shared" si="2"/>
        <v>98.38843252640234</v>
      </c>
      <c r="G31" s="49">
        <f t="shared" si="3"/>
        <v>100</v>
      </c>
    </row>
    <row r="32" spans="1:7" s="4" customFormat="1" ht="37.5">
      <c r="A32" s="17">
        <v>41020100</v>
      </c>
      <c r="B32" s="18" t="s">
        <v>22</v>
      </c>
      <c r="C32" s="35">
        <v>71208300</v>
      </c>
      <c r="D32" s="35">
        <v>70211000</v>
      </c>
      <c r="E32" s="35">
        <v>70211000</v>
      </c>
      <c r="F32" s="33">
        <f t="shared" si="2"/>
        <v>98.59946101788697</v>
      </c>
      <c r="G32" s="36">
        <f t="shared" si="3"/>
        <v>100</v>
      </c>
    </row>
    <row r="33" spans="1:7" s="4" customFormat="1" ht="44.25" customHeight="1">
      <c r="A33" s="17">
        <v>41020300</v>
      </c>
      <c r="B33" s="18" t="s">
        <v>23</v>
      </c>
      <c r="C33" s="35">
        <v>10989821</v>
      </c>
      <c r="D33" s="35">
        <v>11003366</v>
      </c>
      <c r="E33" s="35">
        <v>11003366</v>
      </c>
      <c r="F33" s="33">
        <f t="shared" si="2"/>
        <v>100.12325041508865</v>
      </c>
      <c r="G33" s="36">
        <f t="shared" si="3"/>
        <v>100</v>
      </c>
    </row>
    <row r="34" spans="1:7" s="4" customFormat="1" ht="56.25">
      <c r="A34" s="28">
        <v>41020600</v>
      </c>
      <c r="B34" s="29" t="s">
        <v>24</v>
      </c>
      <c r="C34" s="50">
        <v>1494000</v>
      </c>
      <c r="D34" s="50">
        <v>1099000</v>
      </c>
      <c r="E34" s="50">
        <v>1099000</v>
      </c>
      <c r="F34" s="43">
        <f t="shared" si="2"/>
        <v>73.56091030789825</v>
      </c>
      <c r="G34" s="51">
        <f t="shared" si="3"/>
        <v>100</v>
      </c>
    </row>
    <row r="35" spans="1:7" s="4" customFormat="1" ht="18.75">
      <c r="A35" s="28">
        <v>41020900</v>
      </c>
      <c r="B35" s="29" t="s">
        <v>230</v>
      </c>
      <c r="C35" s="50"/>
      <c r="D35" s="50">
        <v>30000</v>
      </c>
      <c r="E35" s="50">
        <v>30000</v>
      </c>
      <c r="F35" s="43"/>
      <c r="G35" s="51">
        <f t="shared" si="3"/>
        <v>100</v>
      </c>
    </row>
    <row r="36" spans="1:7" s="4" customFormat="1" ht="0.75" customHeight="1">
      <c r="A36" s="17">
        <v>41021200</v>
      </c>
      <c r="B36" s="18" t="s">
        <v>180</v>
      </c>
      <c r="C36" s="35"/>
      <c r="D36" s="35"/>
      <c r="E36" s="35"/>
      <c r="F36" s="43"/>
      <c r="G36" s="36"/>
    </row>
    <row r="37" spans="1:7" s="4" customFormat="1" ht="75" hidden="1">
      <c r="A37" s="24">
        <v>41021300</v>
      </c>
      <c r="B37" s="29" t="s">
        <v>181</v>
      </c>
      <c r="C37" s="50"/>
      <c r="D37" s="50"/>
      <c r="E37" s="50"/>
      <c r="F37" s="45"/>
      <c r="G37" s="51"/>
    </row>
    <row r="38" spans="1:7" s="4" customFormat="1" ht="56.25" hidden="1">
      <c r="A38" s="17">
        <v>41021800</v>
      </c>
      <c r="B38" s="18" t="s">
        <v>233</v>
      </c>
      <c r="C38" s="35"/>
      <c r="D38" s="35"/>
      <c r="E38" s="35"/>
      <c r="F38" s="43"/>
      <c r="G38" s="36"/>
    </row>
    <row r="39" spans="1:7" s="4" customFormat="1" ht="25.5" customHeight="1">
      <c r="A39" s="17"/>
      <c r="B39" s="6" t="s">
        <v>25</v>
      </c>
      <c r="C39" s="47">
        <f>C29+C31+C30</f>
        <v>165063393</v>
      </c>
      <c r="D39" s="47">
        <f>D29+D30+D31</f>
        <v>157329366</v>
      </c>
      <c r="E39" s="47">
        <f>E29+E30+E31</f>
        <v>161784531</v>
      </c>
      <c r="F39" s="52">
        <f t="shared" si="2"/>
        <v>98.01357409392402</v>
      </c>
      <c r="G39" s="49">
        <f t="shared" si="3"/>
        <v>102.8317440750381</v>
      </c>
    </row>
    <row r="40" spans="1:7" s="4" customFormat="1" ht="30" customHeight="1" thickBot="1">
      <c r="A40" s="83"/>
      <c r="B40" s="84" t="s">
        <v>26</v>
      </c>
      <c r="C40" s="85">
        <f>C42+C43++C44+C45+C49+C50+C51+C52+C46+C48+C41</f>
        <v>117374277</v>
      </c>
      <c r="D40" s="85">
        <f>D41+D42+D43+D44+D45+D46+D48+D49+D50+D51+D53+D47</f>
        <v>108382686</v>
      </c>
      <c r="E40" s="85">
        <f>E41+E42+E43+E44+E45+E46+E48+E49+E50+E51+E53+E47</f>
        <v>105088614</v>
      </c>
      <c r="F40" s="82">
        <f t="shared" si="2"/>
        <v>89.53291699509255</v>
      </c>
      <c r="G40" s="54">
        <f t="shared" si="3"/>
        <v>96.96070274545512</v>
      </c>
    </row>
    <row r="41" spans="1:7" s="4" customFormat="1" ht="72" customHeight="1">
      <c r="A41" s="21">
        <v>41030300</v>
      </c>
      <c r="B41" s="86" t="s">
        <v>259</v>
      </c>
      <c r="C41" s="40"/>
      <c r="D41" s="40">
        <v>33793</v>
      </c>
      <c r="E41" s="40">
        <v>33793</v>
      </c>
      <c r="F41" s="43"/>
      <c r="G41" s="87">
        <f>E41/D41*100</f>
        <v>100</v>
      </c>
    </row>
    <row r="42" spans="1:7" s="4" customFormat="1" ht="75">
      <c r="A42" s="17">
        <v>41030600</v>
      </c>
      <c r="B42" s="18" t="s">
        <v>27</v>
      </c>
      <c r="C42" s="35">
        <v>99145600</v>
      </c>
      <c r="D42" s="35">
        <v>89400600</v>
      </c>
      <c r="E42" s="35">
        <v>88610981</v>
      </c>
      <c r="F42" s="43">
        <f t="shared" si="2"/>
        <v>89.37459756156602</v>
      </c>
      <c r="G42" s="36">
        <f t="shared" si="3"/>
        <v>99.11676319845728</v>
      </c>
    </row>
    <row r="43" spans="1:7" s="4" customFormat="1" ht="93.75">
      <c r="A43" s="17">
        <v>41030800</v>
      </c>
      <c r="B43" s="18" t="s">
        <v>28</v>
      </c>
      <c r="C43" s="35">
        <v>10602700</v>
      </c>
      <c r="D43" s="35">
        <v>10111361</v>
      </c>
      <c r="E43" s="35">
        <v>8224746</v>
      </c>
      <c r="F43" s="33">
        <f t="shared" si="2"/>
        <v>77.57218444358513</v>
      </c>
      <c r="G43" s="36">
        <f t="shared" si="3"/>
        <v>81.34163145792144</v>
      </c>
    </row>
    <row r="44" spans="1:7" s="4" customFormat="1" ht="75">
      <c r="A44" s="17">
        <v>41030900</v>
      </c>
      <c r="B44" s="18" t="s">
        <v>29</v>
      </c>
      <c r="C44" s="35">
        <v>1561288</v>
      </c>
      <c r="D44" s="35">
        <v>1589708</v>
      </c>
      <c r="E44" s="35">
        <v>1494810</v>
      </c>
      <c r="F44" s="33">
        <f t="shared" si="2"/>
        <v>95.7421052361896</v>
      </c>
      <c r="G44" s="36">
        <f t="shared" si="3"/>
        <v>94.0304760371087</v>
      </c>
    </row>
    <row r="45" spans="1:7" s="4" customFormat="1" ht="75">
      <c r="A45" s="17">
        <v>41031000</v>
      </c>
      <c r="B45" s="18" t="s">
        <v>30</v>
      </c>
      <c r="C45" s="35">
        <v>723700</v>
      </c>
      <c r="D45" s="35">
        <v>644467</v>
      </c>
      <c r="E45" s="35">
        <v>566099</v>
      </c>
      <c r="F45" s="33">
        <f t="shared" si="2"/>
        <v>78.22288240983833</v>
      </c>
      <c r="G45" s="36">
        <f t="shared" si="3"/>
        <v>87.83987388027626</v>
      </c>
    </row>
    <row r="46" spans="1:7" s="4" customFormat="1" ht="47.25">
      <c r="A46" s="77">
        <v>41033800</v>
      </c>
      <c r="B46" s="78" t="s">
        <v>251</v>
      </c>
      <c r="C46" s="35">
        <v>919000</v>
      </c>
      <c r="D46" s="35">
        <v>0</v>
      </c>
      <c r="E46" s="35"/>
      <c r="F46" s="33"/>
      <c r="G46" s="36"/>
    </row>
    <row r="47" spans="1:7" s="4" customFormat="1" ht="47.25">
      <c r="A47" s="77">
        <v>41034500</v>
      </c>
      <c r="B47" s="78" t="s">
        <v>264</v>
      </c>
      <c r="C47" s="35"/>
      <c r="D47" s="35">
        <v>1021000</v>
      </c>
      <c r="E47" s="35">
        <v>699471</v>
      </c>
      <c r="F47" s="33"/>
      <c r="G47" s="36">
        <f>E47/D47*100</f>
        <v>68.50842311459353</v>
      </c>
    </row>
    <row r="48" spans="1:7" s="4" customFormat="1" ht="47.25">
      <c r="A48" s="77">
        <v>41034800</v>
      </c>
      <c r="B48" s="78" t="s">
        <v>252</v>
      </c>
      <c r="C48" s="35">
        <v>200900</v>
      </c>
      <c r="D48" s="35">
        <v>165608</v>
      </c>
      <c r="E48" s="35">
        <v>165599</v>
      </c>
      <c r="F48" s="33">
        <f t="shared" si="2"/>
        <v>82.42857142857143</v>
      </c>
      <c r="G48" s="36">
        <f t="shared" si="3"/>
        <v>99.99456547992851</v>
      </c>
    </row>
    <row r="49" spans="1:7" s="4" customFormat="1" ht="18.75">
      <c r="A49" s="17">
        <v>41035000</v>
      </c>
      <c r="B49" s="18" t="s">
        <v>2</v>
      </c>
      <c r="C49" s="35">
        <v>2622730</v>
      </c>
      <c r="D49" s="35">
        <v>3594003</v>
      </c>
      <c r="E49" s="35">
        <v>3582967</v>
      </c>
      <c r="F49" s="33">
        <f t="shared" si="2"/>
        <v>136.61211790767635</v>
      </c>
      <c r="G49" s="36">
        <f t="shared" si="3"/>
        <v>99.69293292187012</v>
      </c>
    </row>
    <row r="50" spans="1:7" s="4" customFormat="1" ht="56.25">
      <c r="A50" s="28">
        <v>41035200</v>
      </c>
      <c r="B50" s="29" t="s">
        <v>50</v>
      </c>
      <c r="C50" s="50">
        <v>1021459</v>
      </c>
      <c r="D50" s="50">
        <v>1183546</v>
      </c>
      <c r="E50" s="50">
        <v>1120345</v>
      </c>
      <c r="F50" s="45">
        <f t="shared" si="2"/>
        <v>109.68085845834243</v>
      </c>
      <c r="G50" s="51">
        <f t="shared" si="3"/>
        <v>94.66003011289801</v>
      </c>
    </row>
    <row r="51" spans="1:7" s="4" customFormat="1" ht="131.25">
      <c r="A51" s="17">
        <v>41035800</v>
      </c>
      <c r="B51" s="29" t="s">
        <v>31</v>
      </c>
      <c r="C51" s="35">
        <v>576900</v>
      </c>
      <c r="D51" s="35">
        <v>529000</v>
      </c>
      <c r="E51" s="35">
        <v>499071</v>
      </c>
      <c r="F51" s="43">
        <f t="shared" si="2"/>
        <v>86.50910036401456</v>
      </c>
      <c r="G51" s="36">
        <f t="shared" si="3"/>
        <v>94.34234404536862</v>
      </c>
    </row>
    <row r="52" spans="1:7" s="4" customFormat="1" ht="56.25" hidden="1">
      <c r="A52" s="17">
        <v>41035600</v>
      </c>
      <c r="B52" s="18" t="s">
        <v>182</v>
      </c>
      <c r="C52" s="35"/>
      <c r="D52" s="35"/>
      <c r="E52" s="35"/>
      <c r="F52" s="43" t="e">
        <f t="shared" si="2"/>
        <v>#DIV/0!</v>
      </c>
      <c r="G52" s="36"/>
    </row>
    <row r="53" spans="1:7" s="4" customFormat="1" ht="75">
      <c r="A53" s="24">
        <v>41037000</v>
      </c>
      <c r="B53" s="29" t="s">
        <v>183</v>
      </c>
      <c r="C53" s="44"/>
      <c r="D53" s="44">
        <v>109600</v>
      </c>
      <c r="E53" s="44">
        <v>90732</v>
      </c>
      <c r="F53" s="43"/>
      <c r="G53" s="36">
        <f>E53/D53*100</f>
        <v>82.78467153284672</v>
      </c>
    </row>
    <row r="54" spans="1:7" s="4" customFormat="1" ht="18.75">
      <c r="A54" s="5"/>
      <c r="B54" s="6" t="s">
        <v>32</v>
      </c>
      <c r="C54" s="47">
        <f>C39+C40</f>
        <v>282437670</v>
      </c>
      <c r="D54" s="47">
        <f>D39+D40</f>
        <v>265712052</v>
      </c>
      <c r="E54" s="47">
        <f>E39+E40</f>
        <v>266873145</v>
      </c>
      <c r="F54" s="52">
        <f t="shared" si="2"/>
        <v>94.48921774492759</v>
      </c>
      <c r="G54" s="49">
        <f t="shared" si="3"/>
        <v>100.43697415727308</v>
      </c>
    </row>
    <row r="55" spans="1:7" s="4" customFormat="1" ht="19.5" thickBot="1">
      <c r="A55" s="96" t="s">
        <v>56</v>
      </c>
      <c r="B55" s="97"/>
      <c r="C55" s="97"/>
      <c r="D55" s="97"/>
      <c r="E55" s="97"/>
      <c r="F55" s="97"/>
      <c r="G55" s="98"/>
    </row>
    <row r="56" spans="1:7" s="4" customFormat="1" ht="18.75">
      <c r="A56" s="13" t="s">
        <v>57</v>
      </c>
      <c r="B56" s="7" t="s">
        <v>58</v>
      </c>
      <c r="C56" s="47">
        <f>C57</f>
        <v>13576247</v>
      </c>
      <c r="D56" s="47">
        <f>D57</f>
        <v>13077001</v>
      </c>
      <c r="E56" s="47">
        <f>E57</f>
        <v>12717889</v>
      </c>
      <c r="F56" s="69">
        <f>E56*100/C56</f>
        <v>93.67750159524941</v>
      </c>
      <c r="G56" s="70">
        <f>E56*100/D56</f>
        <v>97.25386577549394</v>
      </c>
    </row>
    <row r="57" spans="1:7" s="4" customFormat="1" ht="18.75">
      <c r="A57" s="14">
        <v>10116</v>
      </c>
      <c r="B57" s="8" t="s">
        <v>187</v>
      </c>
      <c r="C57" s="32">
        <v>13576247</v>
      </c>
      <c r="D57" s="32">
        <v>13077001</v>
      </c>
      <c r="E57" s="32">
        <v>12717889</v>
      </c>
      <c r="F57" s="71">
        <f>E57*100/C57</f>
        <v>93.67750159524941</v>
      </c>
      <c r="G57" s="72">
        <f>E57*100/D57</f>
        <v>97.25386577549394</v>
      </c>
    </row>
    <row r="58" spans="1:7" s="4" customFormat="1" ht="37.5">
      <c r="A58" s="13" t="s">
        <v>59</v>
      </c>
      <c r="B58" s="7" t="s">
        <v>60</v>
      </c>
      <c r="C58" s="47">
        <f>C59</f>
        <v>594494</v>
      </c>
      <c r="D58" s="47">
        <f>D59</f>
        <v>503357</v>
      </c>
      <c r="E58" s="47">
        <f>E59</f>
        <v>500923</v>
      </c>
      <c r="F58" s="69">
        <f aca="true" t="shared" si="4" ref="F58:F71">E58*100/C58</f>
        <v>84.26039623612685</v>
      </c>
      <c r="G58" s="70">
        <f aca="true" t="shared" si="5" ref="G58:G71">E58*100/D58</f>
        <v>99.51644657767747</v>
      </c>
    </row>
    <row r="59" spans="1:7" s="4" customFormat="1" ht="18.75">
      <c r="A59" s="14">
        <v>60702</v>
      </c>
      <c r="B59" s="8" t="s">
        <v>188</v>
      </c>
      <c r="C59" s="32">
        <v>594494</v>
      </c>
      <c r="D59" s="32">
        <v>503357</v>
      </c>
      <c r="E59" s="32">
        <v>500923</v>
      </c>
      <c r="F59" s="71">
        <f t="shared" si="4"/>
        <v>84.26039623612685</v>
      </c>
      <c r="G59" s="72">
        <f t="shared" si="5"/>
        <v>99.51644657767747</v>
      </c>
    </row>
    <row r="60" spans="1:7" s="4" customFormat="1" ht="18.75">
      <c r="A60" s="13" t="s">
        <v>61</v>
      </c>
      <c r="B60" s="7" t="s">
        <v>62</v>
      </c>
      <c r="C60" s="47">
        <f>SUM(C61:C71)</f>
        <v>92129957</v>
      </c>
      <c r="D60" s="47">
        <f>SUM(D61:D71)</f>
        <v>89442179</v>
      </c>
      <c r="E60" s="47">
        <f>SUM(E61:E71)</f>
        <v>88469569</v>
      </c>
      <c r="F60" s="69">
        <f t="shared" si="4"/>
        <v>96.02692965546484</v>
      </c>
      <c r="G60" s="70">
        <f t="shared" si="5"/>
        <v>98.91258239582915</v>
      </c>
    </row>
    <row r="61" spans="1:7" s="4" customFormat="1" ht="18.75">
      <c r="A61" s="14">
        <v>70101</v>
      </c>
      <c r="B61" s="8" t="s">
        <v>189</v>
      </c>
      <c r="C61" s="32">
        <v>16395789</v>
      </c>
      <c r="D61" s="32">
        <v>16193710</v>
      </c>
      <c r="E61" s="32">
        <v>15809340</v>
      </c>
      <c r="F61" s="71">
        <f t="shared" si="4"/>
        <v>96.42317304766486</v>
      </c>
      <c r="G61" s="72">
        <f t="shared" si="5"/>
        <v>97.62642408688312</v>
      </c>
    </row>
    <row r="62" spans="1:7" s="4" customFormat="1" ht="56.25">
      <c r="A62" s="14">
        <v>70201</v>
      </c>
      <c r="B62" s="8" t="s">
        <v>212</v>
      </c>
      <c r="C62" s="32">
        <v>68949200</v>
      </c>
      <c r="D62" s="32">
        <v>66431822</v>
      </c>
      <c r="E62" s="32">
        <v>66063359</v>
      </c>
      <c r="F62" s="71">
        <f t="shared" si="4"/>
        <v>95.81454027022794</v>
      </c>
      <c r="G62" s="72">
        <f t="shared" si="5"/>
        <v>99.44535165692129</v>
      </c>
    </row>
    <row r="63" spans="1:7" s="4" customFormat="1" ht="18.75">
      <c r="A63" s="14">
        <v>70303</v>
      </c>
      <c r="B63" s="8" t="s">
        <v>190</v>
      </c>
      <c r="C63" s="32">
        <v>1722243</v>
      </c>
      <c r="D63" s="32">
        <v>1649531</v>
      </c>
      <c r="E63" s="32">
        <v>1591636</v>
      </c>
      <c r="F63" s="71">
        <f t="shared" si="4"/>
        <v>92.41645923368537</v>
      </c>
      <c r="G63" s="72">
        <f t="shared" si="5"/>
        <v>96.49021449127055</v>
      </c>
    </row>
    <row r="64" spans="1:7" s="4" customFormat="1" ht="37.5">
      <c r="A64" s="14">
        <v>70401</v>
      </c>
      <c r="B64" s="8" t="s">
        <v>191</v>
      </c>
      <c r="C64" s="32">
        <v>1395584</v>
      </c>
      <c r="D64" s="32">
        <v>1360037</v>
      </c>
      <c r="E64" s="32">
        <v>1267908</v>
      </c>
      <c r="F64" s="71">
        <f t="shared" si="4"/>
        <v>90.8514285059158</v>
      </c>
      <c r="G64" s="72">
        <f t="shared" si="5"/>
        <v>93.22599311636374</v>
      </c>
    </row>
    <row r="65" spans="1:7" s="4" customFormat="1" ht="18.75">
      <c r="A65" s="14">
        <v>70702</v>
      </c>
      <c r="B65" s="8" t="s">
        <v>192</v>
      </c>
      <c r="C65" s="32">
        <v>65258</v>
      </c>
      <c r="D65" s="32">
        <v>96439</v>
      </c>
      <c r="E65" s="32">
        <v>75421</v>
      </c>
      <c r="F65" s="71">
        <f t="shared" si="4"/>
        <v>115.57356952404302</v>
      </c>
      <c r="G65" s="72">
        <f t="shared" si="5"/>
        <v>78.20591254575432</v>
      </c>
    </row>
    <row r="66" spans="1:7" s="4" customFormat="1" ht="18.75">
      <c r="A66" s="14">
        <v>70802</v>
      </c>
      <c r="B66" s="8" t="s">
        <v>193</v>
      </c>
      <c r="C66" s="32">
        <v>919857</v>
      </c>
      <c r="D66" s="32">
        <v>838058</v>
      </c>
      <c r="E66" s="32">
        <v>832445</v>
      </c>
      <c r="F66" s="71">
        <f t="shared" si="4"/>
        <v>90.49721858941118</v>
      </c>
      <c r="G66" s="72">
        <f t="shared" si="5"/>
        <v>99.33023728667945</v>
      </c>
    </row>
    <row r="67" spans="1:7" s="4" customFormat="1" ht="37.5">
      <c r="A67" s="14">
        <v>70804</v>
      </c>
      <c r="B67" s="8" t="s">
        <v>194</v>
      </c>
      <c r="C67" s="32">
        <v>1134190</v>
      </c>
      <c r="D67" s="32">
        <v>1135117</v>
      </c>
      <c r="E67" s="32">
        <v>1108272</v>
      </c>
      <c r="F67" s="71">
        <f t="shared" si="4"/>
        <v>97.71484495543075</v>
      </c>
      <c r="G67" s="72">
        <f t="shared" si="5"/>
        <v>97.63504555037058</v>
      </c>
    </row>
    <row r="68" spans="1:7" s="4" customFormat="1" ht="37.5">
      <c r="A68" s="14">
        <v>70805</v>
      </c>
      <c r="B68" s="8" t="s">
        <v>195</v>
      </c>
      <c r="C68" s="32">
        <v>469770</v>
      </c>
      <c r="D68" s="32">
        <v>465900</v>
      </c>
      <c r="E68" s="32">
        <v>460516</v>
      </c>
      <c r="F68" s="71">
        <f t="shared" si="4"/>
        <v>98.03009983609</v>
      </c>
      <c r="G68" s="72">
        <f t="shared" si="5"/>
        <v>98.84438720755527</v>
      </c>
    </row>
    <row r="69" spans="1:7" s="4" customFormat="1" ht="18.75">
      <c r="A69" s="14">
        <v>70806</v>
      </c>
      <c r="B69" s="8" t="s">
        <v>196</v>
      </c>
      <c r="C69" s="32">
        <v>331807</v>
      </c>
      <c r="D69" s="32">
        <v>375172</v>
      </c>
      <c r="E69" s="32">
        <v>371126</v>
      </c>
      <c r="F69" s="71">
        <f t="shared" si="4"/>
        <v>111.84996097128753</v>
      </c>
      <c r="G69" s="72">
        <f t="shared" si="5"/>
        <v>98.92156131054556</v>
      </c>
    </row>
    <row r="70" spans="1:7" s="4" customFormat="1" ht="18.75">
      <c r="A70" s="14">
        <v>70807</v>
      </c>
      <c r="B70" s="8" t="s">
        <v>197</v>
      </c>
      <c r="C70" s="32">
        <v>719034</v>
      </c>
      <c r="D70" s="32">
        <v>858291</v>
      </c>
      <c r="E70" s="32">
        <v>851536</v>
      </c>
      <c r="F70" s="71">
        <f t="shared" si="4"/>
        <v>118.42777949304205</v>
      </c>
      <c r="G70" s="72">
        <f t="shared" si="5"/>
        <v>99.21297089215662</v>
      </c>
    </row>
    <row r="71" spans="1:7" s="4" customFormat="1" ht="37.5">
      <c r="A71" s="14">
        <v>70808</v>
      </c>
      <c r="B71" s="8" t="s">
        <v>198</v>
      </c>
      <c r="C71" s="32">
        <v>27225</v>
      </c>
      <c r="D71" s="32">
        <v>38102</v>
      </c>
      <c r="E71" s="32">
        <v>38010</v>
      </c>
      <c r="F71" s="71">
        <f t="shared" si="4"/>
        <v>139.61432506887053</v>
      </c>
      <c r="G71" s="72">
        <f t="shared" si="5"/>
        <v>99.75854285864258</v>
      </c>
    </row>
    <row r="72" spans="1:7" s="4" customFormat="1" ht="18.75">
      <c r="A72" s="13" t="s">
        <v>63</v>
      </c>
      <c r="B72" s="7" t="s">
        <v>64</v>
      </c>
      <c r="C72" s="47">
        <f>C73+C74</f>
        <v>17520600</v>
      </c>
      <c r="D72" s="47">
        <f>D73+D74</f>
        <v>15729467.37</v>
      </c>
      <c r="E72" s="47">
        <f>E73+E74</f>
        <v>15414911</v>
      </c>
      <c r="F72" s="69">
        <f>E72*100/C72</f>
        <v>87.98163875666359</v>
      </c>
      <c r="G72" s="70">
        <f>E72*100/D72</f>
        <v>98.00020965363433</v>
      </c>
    </row>
    <row r="73" spans="1:7" s="4" customFormat="1" ht="37.5">
      <c r="A73" s="14" t="s">
        <v>237</v>
      </c>
      <c r="B73" s="8" t="s">
        <v>238</v>
      </c>
      <c r="C73" s="32">
        <v>17270700</v>
      </c>
      <c r="D73" s="32">
        <v>15501955</v>
      </c>
      <c r="E73" s="32">
        <v>15187610</v>
      </c>
      <c r="F73" s="71">
        <f>E73*100/C73</f>
        <v>87.93858963446762</v>
      </c>
      <c r="G73" s="72">
        <f>E73*100/D73</f>
        <v>97.97222350342263</v>
      </c>
    </row>
    <row r="74" spans="1:7" s="4" customFormat="1" ht="18.75">
      <c r="A74" s="14" t="s">
        <v>239</v>
      </c>
      <c r="B74" s="8" t="s">
        <v>240</v>
      </c>
      <c r="C74" s="32">
        <v>249900</v>
      </c>
      <c r="D74" s="32">
        <v>227512.37</v>
      </c>
      <c r="E74" s="32">
        <v>227301</v>
      </c>
      <c r="F74" s="69">
        <f>E74*100/C74</f>
        <v>90.95678271308523</v>
      </c>
      <c r="G74" s="70">
        <f>E74*100/D74</f>
        <v>99.90709516146309</v>
      </c>
    </row>
    <row r="75" spans="1:7" s="4" customFormat="1" ht="18.75">
      <c r="A75" s="13" t="s">
        <v>65</v>
      </c>
      <c r="B75" s="7" t="s">
        <v>66</v>
      </c>
      <c r="C75" s="47">
        <f>SUM(C76:C113)</f>
        <v>118513648</v>
      </c>
      <c r="D75" s="47">
        <f>SUM(D76:D113)</f>
        <v>107764128</v>
      </c>
      <c r="E75" s="47">
        <f>SUM(E76:E113)</f>
        <v>104956795.22</v>
      </c>
      <c r="F75" s="69">
        <f aca="true" t="shared" si="6" ref="F75:F137">E75*100/C75</f>
        <v>88.56093537851439</v>
      </c>
      <c r="G75" s="70">
        <f aca="true" t="shared" si="7" ref="G75:G138">E75*100/D75</f>
        <v>97.39492831974663</v>
      </c>
    </row>
    <row r="76" spans="1:7" s="4" customFormat="1" ht="93.75">
      <c r="A76" s="14" t="s">
        <v>67</v>
      </c>
      <c r="B76" s="8" t="s">
        <v>172</v>
      </c>
      <c r="C76" s="32">
        <v>5958800</v>
      </c>
      <c r="D76" s="32">
        <v>5274175</v>
      </c>
      <c r="E76" s="32">
        <v>4468690</v>
      </c>
      <c r="F76" s="71">
        <f t="shared" si="6"/>
        <v>74.99311942001745</v>
      </c>
      <c r="G76" s="72">
        <f t="shared" si="7"/>
        <v>84.7277536297146</v>
      </c>
    </row>
    <row r="77" spans="1:7" s="4" customFormat="1" ht="93.75">
      <c r="A77" s="14" t="s">
        <v>68</v>
      </c>
      <c r="B77" s="8" t="s">
        <v>172</v>
      </c>
      <c r="C77" s="32">
        <v>228837</v>
      </c>
      <c r="D77" s="32">
        <v>190980</v>
      </c>
      <c r="E77" s="32">
        <v>170688</v>
      </c>
      <c r="F77" s="71">
        <f t="shared" si="6"/>
        <v>74.58933651463705</v>
      </c>
      <c r="G77" s="72">
        <f t="shared" si="7"/>
        <v>89.37480364436067</v>
      </c>
    </row>
    <row r="78" spans="1:7" s="4" customFormat="1" ht="93.75" customHeight="1">
      <c r="A78" s="14" t="s">
        <v>69</v>
      </c>
      <c r="B78" s="8" t="s">
        <v>173</v>
      </c>
      <c r="C78" s="32">
        <v>30000</v>
      </c>
      <c r="D78" s="32">
        <v>42740</v>
      </c>
      <c r="E78" s="32">
        <v>42739</v>
      </c>
      <c r="F78" s="71">
        <f>E78*100/C78</f>
        <v>142.46333333333334</v>
      </c>
      <c r="G78" s="72">
        <f>E78*100/D78</f>
        <v>99.99766027140852</v>
      </c>
    </row>
    <row r="79" spans="1:7" s="4" customFormat="1" ht="93.75">
      <c r="A79" s="14" t="s">
        <v>70</v>
      </c>
      <c r="B79" s="8" t="s">
        <v>174</v>
      </c>
      <c r="C79" s="32">
        <v>861650</v>
      </c>
      <c r="D79" s="32">
        <v>851650</v>
      </c>
      <c r="E79" s="32">
        <v>738509</v>
      </c>
      <c r="F79" s="71">
        <f t="shared" si="6"/>
        <v>85.70869842743573</v>
      </c>
      <c r="G79" s="72">
        <f t="shared" si="7"/>
        <v>86.71508248693712</v>
      </c>
    </row>
    <row r="80" spans="1:7" s="4" customFormat="1" ht="93.75">
      <c r="A80" s="14" t="s">
        <v>71</v>
      </c>
      <c r="B80" s="8" t="s">
        <v>174</v>
      </c>
      <c r="C80" s="32">
        <v>15435</v>
      </c>
      <c r="D80" s="32">
        <v>16492</v>
      </c>
      <c r="E80" s="32">
        <v>15283</v>
      </c>
      <c r="F80" s="71">
        <f t="shared" si="6"/>
        <v>99.01522513767412</v>
      </c>
      <c r="G80" s="72">
        <f t="shared" si="7"/>
        <v>92.66917293233082</v>
      </c>
    </row>
    <row r="81" spans="1:7" s="4" customFormat="1" ht="93.75">
      <c r="A81" s="14" t="s">
        <v>72</v>
      </c>
      <c r="B81" s="8" t="s">
        <v>73</v>
      </c>
      <c r="C81" s="32">
        <v>294680</v>
      </c>
      <c r="D81" s="32">
        <v>364680</v>
      </c>
      <c r="E81" s="32">
        <v>249652</v>
      </c>
      <c r="F81" s="71">
        <f t="shared" si="6"/>
        <v>84.71969594136011</v>
      </c>
      <c r="G81" s="72">
        <f t="shared" si="7"/>
        <v>68.4578260392673</v>
      </c>
    </row>
    <row r="82" spans="1:7" s="4" customFormat="1" ht="93.75">
      <c r="A82" s="14" t="s">
        <v>74</v>
      </c>
      <c r="B82" s="8" t="s">
        <v>75</v>
      </c>
      <c r="C82" s="32">
        <v>14640</v>
      </c>
      <c r="D82" s="32">
        <v>14640</v>
      </c>
      <c r="E82" s="32">
        <v>12566</v>
      </c>
      <c r="F82" s="71">
        <f t="shared" si="6"/>
        <v>85.83333333333333</v>
      </c>
      <c r="G82" s="72">
        <f t="shared" si="7"/>
        <v>85.83333333333333</v>
      </c>
    </row>
    <row r="83" spans="1:7" s="4" customFormat="1" ht="75">
      <c r="A83" s="14" t="s">
        <v>76</v>
      </c>
      <c r="B83" s="8" t="s">
        <v>77</v>
      </c>
      <c r="C83" s="32">
        <v>2500</v>
      </c>
      <c r="D83" s="32">
        <v>2700</v>
      </c>
      <c r="E83" s="32">
        <v>2696</v>
      </c>
      <c r="F83" s="71">
        <f t="shared" si="6"/>
        <v>107.84</v>
      </c>
      <c r="G83" s="72">
        <f t="shared" si="7"/>
        <v>99.85185185185185</v>
      </c>
    </row>
    <row r="84" spans="1:7" s="4" customFormat="1" ht="93.75">
      <c r="A84" s="14" t="s">
        <v>78</v>
      </c>
      <c r="B84" s="8" t="s">
        <v>175</v>
      </c>
      <c r="C84" s="32">
        <v>1223800</v>
      </c>
      <c r="D84" s="32">
        <v>1201138</v>
      </c>
      <c r="E84" s="32">
        <v>1019523</v>
      </c>
      <c r="F84" s="71">
        <f t="shared" si="6"/>
        <v>83.30797515933976</v>
      </c>
      <c r="G84" s="72">
        <f t="shared" si="7"/>
        <v>84.87975569834607</v>
      </c>
    </row>
    <row r="85" spans="1:7" s="4" customFormat="1" ht="93.75">
      <c r="A85" s="14" t="s">
        <v>79</v>
      </c>
      <c r="B85" s="8" t="s">
        <v>175</v>
      </c>
      <c r="C85" s="32">
        <v>16040</v>
      </c>
      <c r="D85" s="32">
        <v>18967</v>
      </c>
      <c r="E85" s="32">
        <v>15786</v>
      </c>
      <c r="F85" s="71">
        <f t="shared" si="6"/>
        <v>98.41645885286783</v>
      </c>
      <c r="G85" s="72">
        <f t="shared" si="7"/>
        <v>83.22876575104128</v>
      </c>
    </row>
    <row r="86" spans="1:7" s="4" customFormat="1" ht="37.5">
      <c r="A86" s="14" t="s">
        <v>80</v>
      </c>
      <c r="B86" s="8" t="s">
        <v>81</v>
      </c>
      <c r="C86" s="32">
        <v>61200</v>
      </c>
      <c r="D86" s="32">
        <v>73096</v>
      </c>
      <c r="E86" s="32">
        <v>73049</v>
      </c>
      <c r="F86" s="71">
        <f t="shared" si="6"/>
        <v>119.36111111111111</v>
      </c>
      <c r="G86" s="72">
        <f t="shared" si="7"/>
        <v>99.93570099595053</v>
      </c>
    </row>
    <row r="87" spans="1:7" s="4" customFormat="1" ht="18.75">
      <c r="A87" s="14" t="s">
        <v>82</v>
      </c>
      <c r="B87" s="8" t="s">
        <v>83</v>
      </c>
      <c r="C87" s="32">
        <v>160000</v>
      </c>
      <c r="D87" s="32">
        <v>184507</v>
      </c>
      <c r="E87" s="32">
        <v>160000</v>
      </c>
      <c r="F87" s="71">
        <f t="shared" si="6"/>
        <v>100</v>
      </c>
      <c r="G87" s="72">
        <f t="shared" si="7"/>
        <v>86.71757711089552</v>
      </c>
    </row>
    <row r="88" spans="1:7" s="4" customFormat="1" ht="37.5">
      <c r="A88" s="14" t="s">
        <v>84</v>
      </c>
      <c r="B88" s="8" t="s">
        <v>85</v>
      </c>
      <c r="C88" s="32">
        <v>657250</v>
      </c>
      <c r="D88" s="32">
        <v>857250</v>
      </c>
      <c r="E88" s="32">
        <v>667249</v>
      </c>
      <c r="F88" s="71">
        <f t="shared" si="6"/>
        <v>101.52133891213388</v>
      </c>
      <c r="G88" s="72">
        <f t="shared" si="7"/>
        <v>77.83598716827063</v>
      </c>
    </row>
    <row r="89" spans="1:7" s="4" customFormat="1" ht="37.5">
      <c r="A89" s="14" t="s">
        <v>86</v>
      </c>
      <c r="B89" s="8" t="s">
        <v>87</v>
      </c>
      <c r="C89" s="32">
        <v>52252</v>
      </c>
      <c r="D89" s="32">
        <v>62711</v>
      </c>
      <c r="E89" s="32">
        <v>59548</v>
      </c>
      <c r="F89" s="71">
        <f t="shared" si="6"/>
        <v>113.96310189083671</v>
      </c>
      <c r="G89" s="72">
        <f t="shared" si="7"/>
        <v>94.9562277750315</v>
      </c>
    </row>
    <row r="90" spans="1:7" s="4" customFormat="1" ht="18.75">
      <c r="A90" s="14" t="s">
        <v>88</v>
      </c>
      <c r="B90" s="8" t="s">
        <v>89</v>
      </c>
      <c r="C90" s="32">
        <v>871660</v>
      </c>
      <c r="D90" s="32">
        <v>757660</v>
      </c>
      <c r="E90" s="32">
        <v>703790</v>
      </c>
      <c r="F90" s="71">
        <f t="shared" si="6"/>
        <v>80.74134410205814</v>
      </c>
      <c r="G90" s="72">
        <f t="shared" si="7"/>
        <v>92.88995063748911</v>
      </c>
    </row>
    <row r="91" spans="1:7" s="4" customFormat="1" ht="18.75">
      <c r="A91" s="14" t="s">
        <v>90</v>
      </c>
      <c r="B91" s="8" t="s">
        <v>91</v>
      </c>
      <c r="C91" s="32">
        <v>15680537</v>
      </c>
      <c r="D91" s="32">
        <v>8630537</v>
      </c>
      <c r="E91" s="32">
        <v>8555642</v>
      </c>
      <c r="F91" s="71">
        <f t="shared" si="6"/>
        <v>54.5621747520509</v>
      </c>
      <c r="G91" s="72">
        <f t="shared" si="7"/>
        <v>99.13220927040808</v>
      </c>
    </row>
    <row r="92" spans="1:7" s="4" customFormat="1" ht="18.75">
      <c r="A92" s="14" t="s">
        <v>92</v>
      </c>
      <c r="B92" s="8" t="s">
        <v>93</v>
      </c>
      <c r="C92" s="32">
        <v>47315272</v>
      </c>
      <c r="D92" s="32">
        <v>45705952</v>
      </c>
      <c r="E92" s="32">
        <v>45395133</v>
      </c>
      <c r="F92" s="71">
        <f t="shared" si="6"/>
        <v>95.94181979974668</v>
      </c>
      <c r="G92" s="72">
        <f t="shared" si="7"/>
        <v>99.31995946611067</v>
      </c>
    </row>
    <row r="93" spans="1:7" s="4" customFormat="1" ht="37.5">
      <c r="A93" s="14" t="s">
        <v>94</v>
      </c>
      <c r="B93" s="8" t="s">
        <v>95</v>
      </c>
      <c r="C93" s="32">
        <v>2368010</v>
      </c>
      <c r="D93" s="32">
        <v>2238010</v>
      </c>
      <c r="E93" s="32">
        <v>2199729</v>
      </c>
      <c r="F93" s="71">
        <f>E93*100/C93</f>
        <v>92.89356886161798</v>
      </c>
      <c r="G93" s="72">
        <f t="shared" si="7"/>
        <v>98.28950719612513</v>
      </c>
    </row>
    <row r="94" spans="1:7" s="4" customFormat="1" ht="18.75">
      <c r="A94" s="14" t="s">
        <v>96</v>
      </c>
      <c r="B94" s="8" t="s">
        <v>97</v>
      </c>
      <c r="C94" s="32">
        <v>5644158</v>
      </c>
      <c r="D94" s="32">
        <v>5594158</v>
      </c>
      <c r="E94" s="32">
        <v>5533368</v>
      </c>
      <c r="F94" s="71">
        <f t="shared" si="6"/>
        <v>98.03708542531942</v>
      </c>
      <c r="G94" s="72">
        <f t="shared" si="7"/>
        <v>98.91333065673155</v>
      </c>
    </row>
    <row r="95" spans="1:7" s="4" customFormat="1" ht="18.75">
      <c r="A95" s="14" t="s">
        <v>98</v>
      </c>
      <c r="B95" s="8" t="s">
        <v>99</v>
      </c>
      <c r="C95" s="32">
        <v>1093351</v>
      </c>
      <c r="D95" s="32">
        <v>1023351</v>
      </c>
      <c r="E95" s="32">
        <v>920539</v>
      </c>
      <c r="F95" s="71">
        <f t="shared" si="6"/>
        <v>84.19427978755222</v>
      </c>
      <c r="G95" s="72">
        <f t="shared" si="7"/>
        <v>89.95339819866302</v>
      </c>
    </row>
    <row r="96" spans="1:7" s="4" customFormat="1" ht="18.75">
      <c r="A96" s="14" t="s">
        <v>100</v>
      </c>
      <c r="B96" s="8" t="s">
        <v>101</v>
      </c>
      <c r="C96" s="32">
        <v>43835</v>
      </c>
      <c r="D96" s="32">
        <v>72155</v>
      </c>
      <c r="E96" s="32">
        <v>68937</v>
      </c>
      <c r="F96" s="71">
        <f t="shared" si="6"/>
        <v>157.2647427854454</v>
      </c>
      <c r="G96" s="72">
        <f t="shared" si="7"/>
        <v>95.54015660730371</v>
      </c>
    </row>
    <row r="97" spans="1:7" s="4" customFormat="1" ht="18.75">
      <c r="A97" s="14" t="s">
        <v>102</v>
      </c>
      <c r="B97" s="8" t="s">
        <v>103</v>
      </c>
      <c r="C97" s="32">
        <v>13675987</v>
      </c>
      <c r="D97" s="32">
        <v>12975987</v>
      </c>
      <c r="E97" s="32">
        <v>12855216</v>
      </c>
      <c r="F97" s="71">
        <f t="shared" si="6"/>
        <v>93.99845144631975</v>
      </c>
      <c r="G97" s="72">
        <f t="shared" si="7"/>
        <v>99.06927311194131</v>
      </c>
    </row>
    <row r="98" spans="1:7" s="4" customFormat="1" ht="37.5">
      <c r="A98" s="14" t="s">
        <v>104</v>
      </c>
      <c r="B98" s="8" t="s">
        <v>105</v>
      </c>
      <c r="C98" s="32">
        <v>1606520</v>
      </c>
      <c r="D98" s="32">
        <v>1507843</v>
      </c>
      <c r="E98" s="32">
        <v>1079255</v>
      </c>
      <c r="F98" s="71">
        <f t="shared" si="6"/>
        <v>67.17968030276623</v>
      </c>
      <c r="G98" s="72">
        <f t="shared" si="7"/>
        <v>71.57608583917556</v>
      </c>
    </row>
    <row r="99" spans="1:7" s="4" customFormat="1" ht="56.25">
      <c r="A99" s="14" t="s">
        <v>106</v>
      </c>
      <c r="B99" s="8" t="s">
        <v>107</v>
      </c>
      <c r="C99" s="32">
        <v>396496</v>
      </c>
      <c r="D99" s="32">
        <v>340677</v>
      </c>
      <c r="E99" s="32">
        <v>292229</v>
      </c>
      <c r="F99" s="71">
        <f t="shared" si="6"/>
        <v>73.70288729268391</v>
      </c>
      <c r="G99" s="72">
        <f t="shared" si="7"/>
        <v>85.77890494515333</v>
      </c>
    </row>
    <row r="100" spans="1:7" s="4" customFormat="1" ht="56.25">
      <c r="A100" s="14" t="s">
        <v>266</v>
      </c>
      <c r="B100" s="8" t="s">
        <v>265</v>
      </c>
      <c r="C100" s="32">
        <v>0</v>
      </c>
      <c r="D100" s="32">
        <v>54625</v>
      </c>
      <c r="E100" s="32">
        <v>1868</v>
      </c>
      <c r="F100" s="71"/>
      <c r="G100" s="72">
        <f>E100*100/D100</f>
        <v>3.419679633867277</v>
      </c>
    </row>
    <row r="101" spans="1:7" s="4" customFormat="1" ht="18.75">
      <c r="A101" s="14" t="s">
        <v>108</v>
      </c>
      <c r="B101" s="8" t="s">
        <v>109</v>
      </c>
      <c r="C101" s="32">
        <v>436773</v>
      </c>
      <c r="D101" s="32">
        <v>674281</v>
      </c>
      <c r="E101" s="32">
        <v>653481</v>
      </c>
      <c r="F101" s="71">
        <f t="shared" si="6"/>
        <v>149.61570426743413</v>
      </c>
      <c r="G101" s="72">
        <f t="shared" si="7"/>
        <v>96.91523267005893</v>
      </c>
    </row>
    <row r="102" spans="1:7" s="4" customFormat="1" ht="37.5">
      <c r="A102" s="14" t="s">
        <v>110</v>
      </c>
      <c r="B102" s="8" t="s">
        <v>111</v>
      </c>
      <c r="C102" s="32">
        <v>2208100</v>
      </c>
      <c r="D102" s="32">
        <v>2181443</v>
      </c>
      <c r="E102" s="32">
        <v>2181442.22</v>
      </c>
      <c r="F102" s="71">
        <f t="shared" si="6"/>
        <v>98.7927276844346</v>
      </c>
      <c r="G102" s="72">
        <f t="shared" si="7"/>
        <v>99.99996424385145</v>
      </c>
    </row>
    <row r="103" spans="1:7" s="4" customFormat="1" ht="37.5">
      <c r="A103" s="14" t="s">
        <v>112</v>
      </c>
      <c r="B103" s="8" t="s">
        <v>113</v>
      </c>
      <c r="C103" s="32">
        <v>52000</v>
      </c>
      <c r="D103" s="32">
        <v>33086</v>
      </c>
      <c r="E103" s="32">
        <v>33085</v>
      </c>
      <c r="F103" s="71">
        <f t="shared" si="6"/>
        <v>63.625</v>
      </c>
      <c r="G103" s="72">
        <f t="shared" si="7"/>
        <v>99.99697757359608</v>
      </c>
    </row>
    <row r="104" spans="1:7" s="4" customFormat="1" ht="18.75">
      <c r="A104" s="14">
        <v>90802</v>
      </c>
      <c r="B104" s="8" t="s">
        <v>234</v>
      </c>
      <c r="C104" s="32">
        <v>9000</v>
      </c>
      <c r="D104" s="32">
        <v>3000</v>
      </c>
      <c r="E104" s="32">
        <v>3000</v>
      </c>
      <c r="F104" s="71">
        <f>E104*100/C104</f>
        <v>33.333333333333336</v>
      </c>
      <c r="G104" s="72">
        <f>E104*100/D104</f>
        <v>100</v>
      </c>
    </row>
    <row r="105" spans="1:7" s="4" customFormat="1" ht="37.5">
      <c r="A105" s="14" t="s">
        <v>114</v>
      </c>
      <c r="B105" s="8" t="s">
        <v>115</v>
      </c>
      <c r="C105" s="32">
        <v>1826575</v>
      </c>
      <c r="D105" s="32">
        <v>964401</v>
      </c>
      <c r="E105" s="32">
        <v>958234</v>
      </c>
      <c r="F105" s="71">
        <f>E105*100/C105</f>
        <v>52.46069830146586</v>
      </c>
      <c r="G105" s="72">
        <f>E105*100/D105</f>
        <v>99.36053571076762</v>
      </c>
    </row>
    <row r="106" spans="1:7" s="4" customFormat="1" ht="37.5">
      <c r="A106" s="14" t="s">
        <v>116</v>
      </c>
      <c r="B106" s="8" t="s">
        <v>117</v>
      </c>
      <c r="C106" s="32">
        <v>20000</v>
      </c>
      <c r="D106" s="32">
        <v>0</v>
      </c>
      <c r="E106" s="32">
        <v>0</v>
      </c>
      <c r="F106" s="71">
        <f t="shared" si="6"/>
        <v>0</v>
      </c>
      <c r="G106" s="72"/>
    </row>
    <row r="107" spans="1:7" s="4" customFormat="1" ht="37.5">
      <c r="A107" s="14" t="s">
        <v>118</v>
      </c>
      <c r="B107" s="8" t="s">
        <v>119</v>
      </c>
      <c r="C107" s="32">
        <v>66400</v>
      </c>
      <c r="D107" s="32">
        <v>30795</v>
      </c>
      <c r="E107" s="32">
        <v>30444</v>
      </c>
      <c r="F107" s="71">
        <f t="shared" si="6"/>
        <v>45.84939759036145</v>
      </c>
      <c r="G107" s="72">
        <f t="shared" si="7"/>
        <v>98.86020457866537</v>
      </c>
    </row>
    <row r="108" spans="1:7" s="4" customFormat="1" ht="75">
      <c r="A108" s="14" t="s">
        <v>120</v>
      </c>
      <c r="B108" s="8" t="s">
        <v>121</v>
      </c>
      <c r="C108" s="32">
        <v>198000</v>
      </c>
      <c r="D108" s="32">
        <v>298000</v>
      </c>
      <c r="E108" s="32">
        <v>297864</v>
      </c>
      <c r="F108" s="71">
        <f t="shared" si="6"/>
        <v>150.43636363636364</v>
      </c>
      <c r="G108" s="72">
        <f t="shared" si="7"/>
        <v>99.95436241610739</v>
      </c>
    </row>
    <row r="109" spans="1:7" s="4" customFormat="1" ht="37.5">
      <c r="A109" s="14" t="s">
        <v>122</v>
      </c>
      <c r="B109" s="8" t="s">
        <v>123</v>
      </c>
      <c r="C109" s="32">
        <v>2271300</v>
      </c>
      <c r="D109" s="32">
        <v>2235500</v>
      </c>
      <c r="E109" s="32">
        <v>2235474</v>
      </c>
      <c r="F109" s="71">
        <f t="shared" si="6"/>
        <v>98.42266543389249</v>
      </c>
      <c r="G109" s="72">
        <f t="shared" si="7"/>
        <v>99.99883694922836</v>
      </c>
    </row>
    <row r="110" spans="1:7" s="4" customFormat="1" ht="75" customHeight="1">
      <c r="A110" s="14" t="s">
        <v>124</v>
      </c>
      <c r="B110" s="8" t="s">
        <v>125</v>
      </c>
      <c r="C110" s="32">
        <v>592700</v>
      </c>
      <c r="D110" s="32">
        <v>742915</v>
      </c>
      <c r="E110" s="32">
        <v>742333</v>
      </c>
      <c r="F110" s="71">
        <f t="shared" si="6"/>
        <v>125.24599291378438</v>
      </c>
      <c r="G110" s="72">
        <f t="shared" si="7"/>
        <v>99.92165994763869</v>
      </c>
    </row>
    <row r="111" spans="1:7" s="4" customFormat="1" ht="37.5">
      <c r="A111" s="14" t="s">
        <v>126</v>
      </c>
      <c r="B111" s="8" t="s">
        <v>127</v>
      </c>
      <c r="C111" s="32">
        <v>70000</v>
      </c>
      <c r="D111" s="32">
        <v>80000</v>
      </c>
      <c r="E111" s="32">
        <v>79892</v>
      </c>
      <c r="F111" s="71">
        <f t="shared" si="6"/>
        <v>114.13142857142857</v>
      </c>
      <c r="G111" s="72">
        <f t="shared" si="7"/>
        <v>99.865</v>
      </c>
    </row>
    <row r="112" spans="1:7" s="4" customFormat="1" ht="37.5">
      <c r="A112" s="14" t="s">
        <v>128</v>
      </c>
      <c r="B112" s="8" t="s">
        <v>129</v>
      </c>
      <c r="C112" s="32">
        <v>12452790</v>
      </c>
      <c r="D112" s="32">
        <v>12402790</v>
      </c>
      <c r="E112" s="32">
        <v>12378626</v>
      </c>
      <c r="F112" s="71">
        <f t="shared" si="6"/>
        <v>99.40443868402181</v>
      </c>
      <c r="G112" s="72">
        <f t="shared" si="7"/>
        <v>99.80517286836269</v>
      </c>
    </row>
    <row r="113" spans="1:7" s="4" customFormat="1" ht="56.25">
      <c r="A113" s="14" t="s">
        <v>130</v>
      </c>
      <c r="B113" s="8" t="s">
        <v>131</v>
      </c>
      <c r="C113" s="32">
        <v>37100</v>
      </c>
      <c r="D113" s="32">
        <v>61236</v>
      </c>
      <c r="E113" s="32">
        <v>61236</v>
      </c>
      <c r="F113" s="71">
        <f t="shared" si="6"/>
        <v>165.0566037735849</v>
      </c>
      <c r="G113" s="72">
        <f t="shared" si="7"/>
        <v>100</v>
      </c>
    </row>
    <row r="114" spans="1:7" s="4" customFormat="1" ht="18.75">
      <c r="A114" s="13" t="s">
        <v>132</v>
      </c>
      <c r="B114" s="7" t="s">
        <v>133</v>
      </c>
      <c r="C114" s="47">
        <f>SUM(C115:C117)</f>
        <v>2331391</v>
      </c>
      <c r="D114" s="47">
        <f>SUM(D115:D117)</f>
        <v>3135888</v>
      </c>
      <c r="E114" s="47">
        <f>SUM(E115:E117)</f>
        <v>2698798</v>
      </c>
      <c r="F114" s="69">
        <f t="shared" si="6"/>
        <v>115.75913263798307</v>
      </c>
      <c r="G114" s="70">
        <f t="shared" si="7"/>
        <v>86.0616833254249</v>
      </c>
    </row>
    <row r="115" spans="1:7" s="4" customFormat="1" ht="18.75">
      <c r="A115" s="14">
        <v>100103</v>
      </c>
      <c r="B115" s="8" t="s">
        <v>253</v>
      </c>
      <c r="C115" s="32">
        <v>0</v>
      </c>
      <c r="D115" s="32">
        <v>180000</v>
      </c>
      <c r="E115" s="32">
        <v>180000</v>
      </c>
      <c r="F115" s="71"/>
      <c r="G115" s="72">
        <f t="shared" si="7"/>
        <v>100</v>
      </c>
    </row>
    <row r="116" spans="1:7" s="4" customFormat="1" ht="18.75">
      <c r="A116" s="14" t="s">
        <v>241</v>
      </c>
      <c r="B116" s="8" t="s">
        <v>242</v>
      </c>
      <c r="C116" s="32">
        <v>2281391</v>
      </c>
      <c r="D116" s="32">
        <v>2806102</v>
      </c>
      <c r="E116" s="32">
        <v>2388257</v>
      </c>
      <c r="F116" s="71">
        <f t="shared" si="6"/>
        <v>104.68424746130759</v>
      </c>
      <c r="G116" s="72">
        <f t="shared" si="7"/>
        <v>85.10941512461058</v>
      </c>
    </row>
    <row r="117" spans="1:7" s="4" customFormat="1" ht="56.25">
      <c r="A117" s="14" t="s">
        <v>243</v>
      </c>
      <c r="B117" s="8" t="s">
        <v>244</v>
      </c>
      <c r="C117" s="32">
        <v>50000</v>
      </c>
      <c r="D117" s="32">
        <v>149786</v>
      </c>
      <c r="E117" s="32">
        <v>130541</v>
      </c>
      <c r="F117" s="71">
        <f t="shared" si="6"/>
        <v>261.082</v>
      </c>
      <c r="G117" s="72">
        <f t="shared" si="7"/>
        <v>87.15166971546073</v>
      </c>
    </row>
    <row r="118" spans="1:7" s="4" customFormat="1" ht="18.75">
      <c r="A118" s="13" t="s">
        <v>134</v>
      </c>
      <c r="B118" s="7" t="s">
        <v>135</v>
      </c>
      <c r="C118" s="47">
        <f>SUM(C119:C123)</f>
        <v>11660671</v>
      </c>
      <c r="D118" s="47">
        <f>SUM(D119:D123)</f>
        <v>11404701</v>
      </c>
      <c r="E118" s="47">
        <f>SUM(E119:E123)</f>
        <v>10849511</v>
      </c>
      <c r="F118" s="69">
        <f t="shared" si="6"/>
        <v>93.04362501952075</v>
      </c>
      <c r="G118" s="70">
        <f t="shared" si="7"/>
        <v>95.13191972327903</v>
      </c>
    </row>
    <row r="119" spans="1:7" s="4" customFormat="1" ht="18.75">
      <c r="A119" s="14">
        <v>110201</v>
      </c>
      <c r="B119" s="8" t="s">
        <v>199</v>
      </c>
      <c r="C119" s="32">
        <v>2498986</v>
      </c>
      <c r="D119" s="32">
        <v>2417546</v>
      </c>
      <c r="E119" s="32">
        <v>2352179</v>
      </c>
      <c r="F119" s="71">
        <f t="shared" si="6"/>
        <v>94.12533723678324</v>
      </c>
      <c r="G119" s="72">
        <f t="shared" si="7"/>
        <v>97.2961424518913</v>
      </c>
    </row>
    <row r="120" spans="1:7" s="4" customFormat="1" ht="18.75">
      <c r="A120" s="14">
        <v>110202</v>
      </c>
      <c r="B120" s="8" t="s">
        <v>200</v>
      </c>
      <c r="C120" s="32">
        <v>348319</v>
      </c>
      <c r="D120" s="32">
        <v>347946</v>
      </c>
      <c r="E120" s="32">
        <v>335906</v>
      </c>
      <c r="F120" s="71">
        <f t="shared" si="6"/>
        <v>96.43631269037864</v>
      </c>
      <c r="G120" s="72">
        <f t="shared" si="7"/>
        <v>96.53969294085864</v>
      </c>
    </row>
    <row r="121" spans="1:7" s="4" customFormat="1" ht="37.5">
      <c r="A121" s="14">
        <v>110204</v>
      </c>
      <c r="B121" s="8" t="s">
        <v>201</v>
      </c>
      <c r="C121" s="32">
        <v>5370726</v>
      </c>
      <c r="D121" s="32">
        <v>5245637</v>
      </c>
      <c r="E121" s="32">
        <v>4834734</v>
      </c>
      <c r="F121" s="71">
        <f t="shared" si="6"/>
        <v>90.02012018486886</v>
      </c>
      <c r="G121" s="72">
        <f t="shared" si="7"/>
        <v>92.16676640034375</v>
      </c>
    </row>
    <row r="122" spans="1:7" s="4" customFormat="1" ht="18.75">
      <c r="A122" s="14">
        <v>110205</v>
      </c>
      <c r="B122" s="8" t="s">
        <v>202</v>
      </c>
      <c r="C122" s="32">
        <v>2938358</v>
      </c>
      <c r="D122" s="32">
        <v>2923997</v>
      </c>
      <c r="E122" s="32">
        <v>2880910</v>
      </c>
      <c r="F122" s="71">
        <f t="shared" si="6"/>
        <v>98.04489446146454</v>
      </c>
      <c r="G122" s="72">
        <f t="shared" si="7"/>
        <v>98.52643487664317</v>
      </c>
    </row>
    <row r="123" spans="1:7" s="4" customFormat="1" ht="18.75">
      <c r="A123" s="14">
        <v>110502</v>
      </c>
      <c r="B123" s="8" t="s">
        <v>203</v>
      </c>
      <c r="C123" s="32">
        <v>504282</v>
      </c>
      <c r="D123" s="32">
        <v>469575</v>
      </c>
      <c r="E123" s="32">
        <v>445782</v>
      </c>
      <c r="F123" s="71">
        <f t="shared" si="6"/>
        <v>88.39934798386616</v>
      </c>
      <c r="G123" s="72">
        <f t="shared" si="7"/>
        <v>94.93307778310174</v>
      </c>
    </row>
    <row r="124" spans="1:7" s="4" customFormat="1" ht="18.75">
      <c r="A124" s="5" t="s">
        <v>245</v>
      </c>
      <c r="B124" s="7" t="s">
        <v>246</v>
      </c>
      <c r="C124" s="47">
        <f>C125</f>
        <v>100000</v>
      </c>
      <c r="D124" s="47">
        <f>D125</f>
        <v>169015</v>
      </c>
      <c r="E124" s="47">
        <f>E125</f>
        <v>169015</v>
      </c>
      <c r="F124" s="71">
        <f t="shared" si="6"/>
        <v>169.015</v>
      </c>
      <c r="G124" s="72">
        <f t="shared" si="7"/>
        <v>100</v>
      </c>
    </row>
    <row r="125" spans="1:7" s="4" customFormat="1" ht="18.75">
      <c r="A125" s="14" t="s">
        <v>247</v>
      </c>
      <c r="B125" s="8" t="s">
        <v>248</v>
      </c>
      <c r="C125" s="32">
        <v>100000</v>
      </c>
      <c r="D125" s="32">
        <v>169015</v>
      </c>
      <c r="E125" s="32">
        <v>169015</v>
      </c>
      <c r="F125" s="71">
        <f t="shared" si="6"/>
        <v>169.015</v>
      </c>
      <c r="G125" s="72">
        <f t="shared" si="7"/>
        <v>100</v>
      </c>
    </row>
    <row r="126" spans="1:7" s="4" customFormat="1" ht="18.75">
      <c r="A126" s="13" t="s">
        <v>136</v>
      </c>
      <c r="B126" s="7" t="s">
        <v>137</v>
      </c>
      <c r="C126" s="47">
        <f>SUM(C127:C132)</f>
        <v>1494900</v>
      </c>
      <c r="D126" s="47">
        <f>SUM(D127:D132)</f>
        <v>1485406</v>
      </c>
      <c r="E126" s="47">
        <f>SUM(E127:E132)</f>
        <v>1433267</v>
      </c>
      <c r="F126" s="69">
        <f t="shared" si="6"/>
        <v>95.87711552612215</v>
      </c>
      <c r="G126" s="70">
        <f t="shared" si="7"/>
        <v>96.48991588831606</v>
      </c>
    </row>
    <row r="127" spans="1:7" s="4" customFormat="1" ht="18.75">
      <c r="A127" s="14">
        <v>130102</v>
      </c>
      <c r="B127" s="8" t="s">
        <v>204</v>
      </c>
      <c r="C127" s="32">
        <v>51000</v>
      </c>
      <c r="D127" s="32">
        <v>38600</v>
      </c>
      <c r="E127" s="32">
        <v>14097</v>
      </c>
      <c r="F127" s="71">
        <f t="shared" si="6"/>
        <v>27.641176470588235</v>
      </c>
      <c r="G127" s="72">
        <f t="shared" si="7"/>
        <v>36.520725388601036</v>
      </c>
    </row>
    <row r="128" spans="1:7" s="4" customFormat="1" ht="37.5">
      <c r="A128" s="14">
        <v>130106</v>
      </c>
      <c r="B128" s="8" t="s">
        <v>235</v>
      </c>
      <c r="C128" s="32">
        <v>23000</v>
      </c>
      <c r="D128" s="32">
        <v>21600</v>
      </c>
      <c r="E128" s="32">
        <v>17743</v>
      </c>
      <c r="F128" s="71">
        <f t="shared" si="6"/>
        <v>77.14347826086957</v>
      </c>
      <c r="G128" s="72">
        <f t="shared" si="7"/>
        <v>82.14351851851852</v>
      </c>
    </row>
    <row r="129" spans="1:7" s="4" customFormat="1" ht="37.5">
      <c r="A129" s="14">
        <v>130107</v>
      </c>
      <c r="B129" s="8" t="s">
        <v>205</v>
      </c>
      <c r="C129" s="32">
        <v>1250000</v>
      </c>
      <c r="D129" s="32">
        <v>1206456</v>
      </c>
      <c r="E129" s="32">
        <v>1186682</v>
      </c>
      <c r="F129" s="71">
        <f t="shared" si="6"/>
        <v>94.93456</v>
      </c>
      <c r="G129" s="72">
        <f t="shared" si="7"/>
        <v>98.36098456968178</v>
      </c>
    </row>
    <row r="130" spans="1:7" s="4" customFormat="1" ht="18.75">
      <c r="A130" s="14">
        <v>130112</v>
      </c>
      <c r="B130" s="8" t="s">
        <v>154</v>
      </c>
      <c r="C130" s="32">
        <v>90000</v>
      </c>
      <c r="D130" s="32">
        <v>80000</v>
      </c>
      <c r="E130" s="32">
        <v>75995</v>
      </c>
      <c r="F130" s="71">
        <f t="shared" si="6"/>
        <v>84.43888888888888</v>
      </c>
      <c r="G130" s="72">
        <f t="shared" si="7"/>
        <v>94.99375</v>
      </c>
    </row>
    <row r="131" spans="1:7" s="4" customFormat="1" ht="56.25">
      <c r="A131" s="14">
        <v>130201</v>
      </c>
      <c r="B131" s="8" t="s">
        <v>206</v>
      </c>
      <c r="C131" s="32">
        <v>25000</v>
      </c>
      <c r="D131" s="32">
        <v>22200</v>
      </c>
      <c r="E131" s="32">
        <v>22200</v>
      </c>
      <c r="F131" s="71">
        <f t="shared" si="6"/>
        <v>88.8</v>
      </c>
      <c r="G131" s="72">
        <f t="shared" si="7"/>
        <v>100</v>
      </c>
    </row>
    <row r="132" spans="1:7" s="4" customFormat="1" ht="37.5">
      <c r="A132" s="14">
        <v>130204</v>
      </c>
      <c r="B132" s="8" t="s">
        <v>207</v>
      </c>
      <c r="C132" s="32">
        <v>55900</v>
      </c>
      <c r="D132" s="32">
        <v>116550</v>
      </c>
      <c r="E132" s="32">
        <v>116550</v>
      </c>
      <c r="F132" s="71">
        <f>E132*100/C132</f>
        <v>208.4973166368515</v>
      </c>
      <c r="G132" s="72">
        <f t="shared" si="7"/>
        <v>100</v>
      </c>
    </row>
    <row r="133" spans="1:7" s="4" customFormat="1" ht="37.5">
      <c r="A133" s="13">
        <v>160000</v>
      </c>
      <c r="B133" s="7" t="s">
        <v>160</v>
      </c>
      <c r="C133" s="47">
        <f>C134</f>
        <v>0</v>
      </c>
      <c r="D133" s="47">
        <f>D134</f>
        <v>4640</v>
      </c>
      <c r="E133" s="47">
        <f>E134</f>
        <v>4640</v>
      </c>
      <c r="F133" s="69"/>
      <c r="G133" s="70">
        <f t="shared" si="7"/>
        <v>100</v>
      </c>
    </row>
    <row r="134" spans="1:7" s="4" customFormat="1" ht="18.75">
      <c r="A134" s="14">
        <v>160101</v>
      </c>
      <c r="B134" s="8" t="s">
        <v>208</v>
      </c>
      <c r="C134" s="32">
        <v>0</v>
      </c>
      <c r="D134" s="32">
        <v>4640</v>
      </c>
      <c r="E134" s="32">
        <v>4640</v>
      </c>
      <c r="F134" s="69"/>
      <c r="G134" s="72">
        <f t="shared" si="7"/>
        <v>100</v>
      </c>
    </row>
    <row r="135" spans="1:7" s="4" customFormat="1" ht="37.5">
      <c r="A135" s="13" t="s">
        <v>141</v>
      </c>
      <c r="B135" s="7" t="s">
        <v>142</v>
      </c>
      <c r="C135" s="47">
        <f>SUM(C136:C137)</f>
        <v>1368788</v>
      </c>
      <c r="D135" s="47">
        <f>SUM(D136:D137)</f>
        <v>1359761</v>
      </c>
      <c r="E135" s="47">
        <f>SUM(E136:E137)</f>
        <v>1289375</v>
      </c>
      <c r="F135" s="69">
        <f t="shared" si="6"/>
        <v>94.19829805638273</v>
      </c>
      <c r="G135" s="70">
        <f t="shared" si="7"/>
        <v>94.82364915599139</v>
      </c>
    </row>
    <row r="136" spans="1:7" s="4" customFormat="1" ht="56.25">
      <c r="A136" s="14" t="s">
        <v>143</v>
      </c>
      <c r="B136" s="8" t="s">
        <v>144</v>
      </c>
      <c r="C136" s="32">
        <v>1333288</v>
      </c>
      <c r="D136" s="32">
        <v>1333288</v>
      </c>
      <c r="E136" s="32">
        <v>1269535</v>
      </c>
      <c r="F136" s="71">
        <f t="shared" si="6"/>
        <v>95.21836242432242</v>
      </c>
      <c r="G136" s="72">
        <f t="shared" si="7"/>
        <v>95.21836242432242</v>
      </c>
    </row>
    <row r="137" spans="1:7" s="4" customFormat="1" ht="37.5">
      <c r="A137" s="14" t="s">
        <v>145</v>
      </c>
      <c r="B137" s="8" t="s">
        <v>146</v>
      </c>
      <c r="C137" s="32">
        <v>35500</v>
      </c>
      <c r="D137" s="32">
        <v>26473</v>
      </c>
      <c r="E137" s="32">
        <v>19840</v>
      </c>
      <c r="F137" s="71">
        <f t="shared" si="6"/>
        <v>55.88732394366197</v>
      </c>
      <c r="G137" s="72">
        <f t="shared" si="7"/>
        <v>74.94428285422883</v>
      </c>
    </row>
    <row r="138" spans="1:7" s="4" customFormat="1" ht="37.5">
      <c r="A138" s="13">
        <v>210000</v>
      </c>
      <c r="B138" s="7" t="s">
        <v>211</v>
      </c>
      <c r="C138" s="47">
        <f>C139</f>
        <v>7011</v>
      </c>
      <c r="D138" s="47">
        <f>D139</f>
        <v>220006</v>
      </c>
      <c r="E138" s="47">
        <f>E139</f>
        <v>219957</v>
      </c>
      <c r="F138" s="69">
        <f aca="true" t="shared" si="8" ref="F138:F150">E138*100/C138</f>
        <v>3137.3127941805733</v>
      </c>
      <c r="G138" s="70">
        <f t="shared" si="7"/>
        <v>99.97772788014872</v>
      </c>
    </row>
    <row r="139" spans="1:7" s="4" customFormat="1" ht="37.5">
      <c r="A139" s="14">
        <v>210105</v>
      </c>
      <c r="B139" s="8" t="s">
        <v>209</v>
      </c>
      <c r="C139" s="32">
        <v>7011</v>
      </c>
      <c r="D139" s="32">
        <v>220006</v>
      </c>
      <c r="E139" s="32">
        <v>219957</v>
      </c>
      <c r="F139" s="71">
        <f t="shared" si="8"/>
        <v>3137.3127941805733</v>
      </c>
      <c r="G139" s="72">
        <f>E139*100/D139</f>
        <v>99.97772788014872</v>
      </c>
    </row>
    <row r="140" spans="1:8" s="4" customFormat="1" ht="18.75">
      <c r="A140" s="13" t="s">
        <v>149</v>
      </c>
      <c r="B140" s="7" t="s">
        <v>150</v>
      </c>
      <c r="C140" s="47">
        <f>SUM(C141:C151)</f>
        <v>19053333</v>
      </c>
      <c r="D140" s="47">
        <f>SUM(D141:D151)</f>
        <v>20837689</v>
      </c>
      <c r="E140" s="47">
        <f>SUM(E141:E151)</f>
        <v>20655304.42</v>
      </c>
      <c r="F140" s="69">
        <f t="shared" si="8"/>
        <v>108.40782775381085</v>
      </c>
      <c r="G140" s="70">
        <f>E140*100/D140</f>
        <v>99.12473700898407</v>
      </c>
      <c r="H140" s="88"/>
    </row>
    <row r="141" spans="1:7" s="4" customFormat="1" ht="18.75">
      <c r="A141" s="14" t="s">
        <v>151</v>
      </c>
      <c r="B141" s="8" t="s">
        <v>152</v>
      </c>
      <c r="C141" s="32">
        <v>144000</v>
      </c>
      <c r="D141" s="32">
        <v>29</v>
      </c>
      <c r="E141" s="32">
        <v>0</v>
      </c>
      <c r="F141" s="71">
        <f t="shared" si="8"/>
        <v>0</v>
      </c>
      <c r="G141" s="72">
        <f>E141*100/D141</f>
        <v>0</v>
      </c>
    </row>
    <row r="142" spans="1:7" s="4" customFormat="1" ht="66" customHeight="1">
      <c r="A142" s="62">
        <v>250203</v>
      </c>
      <c r="B142" s="63" t="s">
        <v>231</v>
      </c>
      <c r="C142" s="32">
        <v>4450</v>
      </c>
      <c r="D142" s="32">
        <v>115550</v>
      </c>
      <c r="E142" s="32">
        <v>96631.42</v>
      </c>
      <c r="F142" s="71">
        <f t="shared" si="8"/>
        <v>2171.492584269663</v>
      </c>
      <c r="G142" s="72">
        <f>E142*100/D142</f>
        <v>83.62736477715275</v>
      </c>
    </row>
    <row r="143" spans="1:7" s="4" customFormat="1" ht="86.25" customHeight="1">
      <c r="A143" s="14" t="s">
        <v>224</v>
      </c>
      <c r="B143" s="8" t="s">
        <v>225</v>
      </c>
      <c r="C143" s="32">
        <v>6149882</v>
      </c>
      <c r="D143" s="32">
        <v>5658632</v>
      </c>
      <c r="E143" s="32">
        <v>5658632</v>
      </c>
      <c r="F143" s="71">
        <f t="shared" si="8"/>
        <v>92.01204185706328</v>
      </c>
      <c r="G143" s="72">
        <f aca="true" t="shared" si="9" ref="G143:G149">E143*100/D143</f>
        <v>100</v>
      </c>
    </row>
    <row r="144" spans="1:7" s="4" customFormat="1" ht="66.75" customHeight="1">
      <c r="A144" s="14" t="s">
        <v>226</v>
      </c>
      <c r="B144" s="8" t="s">
        <v>227</v>
      </c>
      <c r="C144" s="32">
        <v>10989821</v>
      </c>
      <c r="D144" s="32">
        <v>11003366</v>
      </c>
      <c r="E144" s="32">
        <v>11003366</v>
      </c>
      <c r="F144" s="71">
        <f t="shared" si="8"/>
        <v>100.12325041508865</v>
      </c>
      <c r="G144" s="72">
        <f t="shared" si="9"/>
        <v>100</v>
      </c>
    </row>
    <row r="145" spans="1:7" s="4" customFormat="1" ht="38.25" customHeight="1">
      <c r="A145" s="14">
        <v>250315</v>
      </c>
      <c r="B145" s="8" t="s">
        <v>230</v>
      </c>
      <c r="C145" s="32">
        <v>0</v>
      </c>
      <c r="D145" s="32">
        <v>30000</v>
      </c>
      <c r="E145" s="32">
        <v>30000</v>
      </c>
      <c r="F145" s="71"/>
      <c r="G145" s="72">
        <f t="shared" si="9"/>
        <v>100</v>
      </c>
    </row>
    <row r="146" spans="1:7" s="4" customFormat="1" ht="71.25" customHeight="1">
      <c r="A146" s="14" t="s">
        <v>228</v>
      </c>
      <c r="B146" s="8" t="s">
        <v>50</v>
      </c>
      <c r="C146" s="32">
        <v>1021459</v>
      </c>
      <c r="D146" s="32">
        <v>1183546</v>
      </c>
      <c r="E146" s="32">
        <v>1120345</v>
      </c>
      <c r="F146" s="71">
        <f t="shared" si="8"/>
        <v>109.68085845834243</v>
      </c>
      <c r="G146" s="72">
        <f t="shared" si="9"/>
        <v>94.66003011289801</v>
      </c>
    </row>
    <row r="147" spans="1:7" s="4" customFormat="1" ht="67.5" customHeight="1">
      <c r="A147" s="14">
        <v>250323</v>
      </c>
      <c r="B147" s="8" t="s">
        <v>254</v>
      </c>
      <c r="C147" s="32">
        <v>0</v>
      </c>
      <c r="D147" s="32">
        <v>33793</v>
      </c>
      <c r="E147" s="32">
        <v>33793</v>
      </c>
      <c r="F147" s="71"/>
      <c r="G147" s="72">
        <f t="shared" si="9"/>
        <v>100</v>
      </c>
    </row>
    <row r="148" spans="1:7" s="4" customFormat="1" ht="67.5" customHeight="1">
      <c r="A148" s="14">
        <v>250344</v>
      </c>
      <c r="B148" s="8" t="s">
        <v>255</v>
      </c>
      <c r="C148" s="32">
        <v>0</v>
      </c>
      <c r="D148" s="32">
        <v>250000</v>
      </c>
      <c r="E148" s="32">
        <v>250000</v>
      </c>
      <c r="F148" s="71"/>
      <c r="G148" s="72">
        <f t="shared" si="9"/>
        <v>100</v>
      </c>
    </row>
    <row r="149" spans="1:7" s="4" customFormat="1" ht="47.25" customHeight="1">
      <c r="A149" s="14" t="s">
        <v>229</v>
      </c>
      <c r="B149" s="8" t="s">
        <v>2</v>
      </c>
      <c r="C149" s="32">
        <v>264330</v>
      </c>
      <c r="D149" s="32">
        <v>990236</v>
      </c>
      <c r="E149" s="32">
        <v>979259</v>
      </c>
      <c r="F149" s="71">
        <f t="shared" si="8"/>
        <v>370.46835395150003</v>
      </c>
      <c r="G149" s="72">
        <f t="shared" si="9"/>
        <v>98.89147637532871</v>
      </c>
    </row>
    <row r="150" spans="1:7" s="4" customFormat="1" ht="37.5">
      <c r="A150" s="15">
        <v>250403</v>
      </c>
      <c r="B150" s="9" t="s">
        <v>210</v>
      </c>
      <c r="C150" s="32">
        <v>0</v>
      </c>
      <c r="D150" s="32">
        <v>171575</v>
      </c>
      <c r="E150" s="32">
        <v>171573</v>
      </c>
      <c r="F150" s="71"/>
      <c r="G150" s="72">
        <f>E150*100/D150</f>
        <v>99.99883432901063</v>
      </c>
    </row>
    <row r="151" spans="1:7" s="4" customFormat="1" ht="19.5" thickBot="1">
      <c r="A151" s="15" t="s">
        <v>153</v>
      </c>
      <c r="B151" s="9" t="s">
        <v>154</v>
      </c>
      <c r="C151" s="32">
        <v>479391</v>
      </c>
      <c r="D151" s="32">
        <v>1400962</v>
      </c>
      <c r="E151" s="32">
        <v>1311705</v>
      </c>
      <c r="F151" s="71">
        <f>E151*100/C151</f>
        <v>273.6190291432255</v>
      </c>
      <c r="G151" s="72">
        <f>E151*100/D151</f>
        <v>93.62887787106288</v>
      </c>
    </row>
    <row r="152" spans="1:7" s="4" customFormat="1" ht="19.5" thickBot="1">
      <c r="A152" s="10" t="s">
        <v>3</v>
      </c>
      <c r="B152" s="11" t="s">
        <v>155</v>
      </c>
      <c r="C152" s="37">
        <f>C56+C58+C60+C72+C75+C114+C118+C124+C126+C133+C135+C138+C140</f>
        <v>278351040</v>
      </c>
      <c r="D152" s="37">
        <f>D56+D58+D60+D72+D75+D114+D118+D124+D126+D133+D135+D138+D140</f>
        <v>265133238.37</v>
      </c>
      <c r="E152" s="37">
        <f>E56+E58+E60+E72+E75+E114+E118+E124+E126+E133+E135+E138+E140</f>
        <v>259379954.64</v>
      </c>
      <c r="F152" s="73">
        <f>E152*100/C152</f>
        <v>93.18447476970088</v>
      </c>
      <c r="G152" s="74">
        <f>E152*100/D152</f>
        <v>97.83004056173027</v>
      </c>
    </row>
    <row r="153" spans="1:9" ht="19.5" thickBot="1">
      <c r="A153" s="89" t="s">
        <v>33</v>
      </c>
      <c r="B153" s="90"/>
      <c r="C153" s="90"/>
      <c r="D153" s="90"/>
      <c r="E153" s="90"/>
      <c r="F153" s="90"/>
      <c r="G153" s="91"/>
      <c r="H153" s="76"/>
      <c r="I153" s="76"/>
    </row>
    <row r="154" spans="1:7" ht="18.75">
      <c r="A154" s="23">
        <v>12030000</v>
      </c>
      <c r="B154" s="16" t="s">
        <v>51</v>
      </c>
      <c r="C154" s="32">
        <v>833200</v>
      </c>
      <c r="D154" s="32">
        <v>833200</v>
      </c>
      <c r="E154" s="32">
        <v>608438</v>
      </c>
      <c r="F154" s="43">
        <f aca="true" t="shared" si="10" ref="F154:F160">E154/C154*100</f>
        <v>73.02424387902064</v>
      </c>
      <c r="G154" s="36">
        <f aca="true" t="shared" si="11" ref="G154:G160">E154/D154*100</f>
        <v>73.02424387902064</v>
      </c>
    </row>
    <row r="155" spans="1:7" ht="37.5">
      <c r="A155" s="23">
        <v>18010000</v>
      </c>
      <c r="B155" s="16" t="s">
        <v>236</v>
      </c>
      <c r="C155" s="32">
        <v>45000</v>
      </c>
      <c r="D155" s="32">
        <v>45000</v>
      </c>
      <c r="E155" s="32">
        <v>26330</v>
      </c>
      <c r="F155" s="43">
        <f t="shared" si="10"/>
        <v>58.51111111111111</v>
      </c>
      <c r="G155" s="36">
        <f t="shared" si="11"/>
        <v>58.51111111111111</v>
      </c>
    </row>
    <row r="156" spans="1:7" ht="72" customHeight="1">
      <c r="A156" s="23">
        <v>18041500</v>
      </c>
      <c r="B156" s="16" t="s">
        <v>52</v>
      </c>
      <c r="C156" s="32">
        <v>338296</v>
      </c>
      <c r="D156" s="32">
        <v>338296</v>
      </c>
      <c r="E156" s="32">
        <v>366129</v>
      </c>
      <c r="F156" s="43">
        <f t="shared" si="10"/>
        <v>108.22741031522692</v>
      </c>
      <c r="G156" s="36">
        <f t="shared" si="11"/>
        <v>108.22741031522692</v>
      </c>
    </row>
    <row r="157" spans="1:7" ht="18.75">
      <c r="A157" s="23">
        <v>18050000</v>
      </c>
      <c r="B157" s="16" t="s">
        <v>13</v>
      </c>
      <c r="C157" s="32">
        <v>12325000</v>
      </c>
      <c r="D157" s="32">
        <v>12325000</v>
      </c>
      <c r="E157" s="32">
        <v>14913873</v>
      </c>
      <c r="F157" s="43">
        <f t="shared" si="10"/>
        <v>121.00505476673429</v>
      </c>
      <c r="G157" s="36">
        <f t="shared" si="11"/>
        <v>121.00505476673429</v>
      </c>
    </row>
    <row r="158" spans="1:7" ht="18.75">
      <c r="A158" s="23">
        <v>19010000</v>
      </c>
      <c r="B158" s="16" t="s">
        <v>53</v>
      </c>
      <c r="C158" s="32">
        <v>584950</v>
      </c>
      <c r="D158" s="32">
        <v>584950</v>
      </c>
      <c r="E158" s="32">
        <v>636619</v>
      </c>
      <c r="F158" s="43">
        <f t="shared" si="10"/>
        <v>108.83306265492779</v>
      </c>
      <c r="G158" s="36">
        <f t="shared" si="11"/>
        <v>108.83306265492779</v>
      </c>
    </row>
    <row r="159" spans="1:7" ht="37.5">
      <c r="A159" s="17">
        <v>21110000</v>
      </c>
      <c r="B159" s="18" t="s">
        <v>34</v>
      </c>
      <c r="C159" s="35">
        <v>150000</v>
      </c>
      <c r="D159" s="35">
        <v>150000</v>
      </c>
      <c r="E159" s="35">
        <v>366735</v>
      </c>
      <c r="F159" s="43">
        <f t="shared" si="10"/>
        <v>244.49</v>
      </c>
      <c r="G159" s="36">
        <f t="shared" si="11"/>
        <v>244.49</v>
      </c>
    </row>
    <row r="160" spans="1:7" ht="54.75" customHeight="1">
      <c r="A160" s="17">
        <v>24062100</v>
      </c>
      <c r="B160" s="18" t="s">
        <v>54</v>
      </c>
      <c r="C160" s="35">
        <v>2000</v>
      </c>
      <c r="D160" s="35">
        <v>2000</v>
      </c>
      <c r="E160" s="35">
        <v>13523</v>
      </c>
      <c r="F160" s="43">
        <f t="shared" si="10"/>
        <v>676.15</v>
      </c>
      <c r="G160" s="36">
        <f t="shared" si="11"/>
        <v>676.15</v>
      </c>
    </row>
    <row r="161" spans="1:7" ht="37.5" hidden="1">
      <c r="A161" s="17">
        <v>24170000</v>
      </c>
      <c r="B161" s="18" t="s">
        <v>184</v>
      </c>
      <c r="C161" s="35"/>
      <c r="D161" s="35"/>
      <c r="E161" s="35"/>
      <c r="F161" s="43"/>
      <c r="G161" s="36"/>
    </row>
    <row r="162" spans="1:7" ht="18.75">
      <c r="A162" s="17">
        <v>25000000</v>
      </c>
      <c r="B162" s="18" t="s">
        <v>35</v>
      </c>
      <c r="C162" s="35">
        <v>1652573</v>
      </c>
      <c r="D162" s="35">
        <v>1652573</v>
      </c>
      <c r="E162" s="35">
        <v>4895898</v>
      </c>
      <c r="F162" s="43">
        <f aca="true" t="shared" si="12" ref="F162:F168">E162/C162*100</f>
        <v>296.25910625430765</v>
      </c>
      <c r="G162" s="36">
        <f>E162/D162*100</f>
        <v>296.25910625430765</v>
      </c>
    </row>
    <row r="163" spans="1:7" ht="18.75">
      <c r="A163" s="17">
        <v>50110000</v>
      </c>
      <c r="B163" s="18" t="s">
        <v>36</v>
      </c>
      <c r="C163" s="35">
        <v>287936</v>
      </c>
      <c r="D163" s="35">
        <v>314212</v>
      </c>
      <c r="E163" s="35">
        <v>284680</v>
      </c>
      <c r="F163" s="43">
        <f t="shared" si="12"/>
        <v>98.86919315403424</v>
      </c>
      <c r="G163" s="36">
        <f>E163/D163*100</f>
        <v>90.60125011138976</v>
      </c>
    </row>
    <row r="164" spans="1:7" ht="37.5">
      <c r="A164" s="28">
        <v>31030000</v>
      </c>
      <c r="B164" s="29" t="s">
        <v>185</v>
      </c>
      <c r="C164" s="50"/>
      <c r="D164" s="50"/>
      <c r="E164" s="50">
        <v>180117</v>
      </c>
      <c r="F164" s="43"/>
      <c r="G164" s="36"/>
    </row>
    <row r="165" spans="1:7" ht="19.5" thickBot="1">
      <c r="A165" s="28">
        <v>33010000</v>
      </c>
      <c r="B165" s="29" t="s">
        <v>37</v>
      </c>
      <c r="C165" s="50">
        <v>1564900</v>
      </c>
      <c r="D165" s="50">
        <v>1675258</v>
      </c>
      <c r="E165" s="50">
        <v>3903086</v>
      </c>
      <c r="F165" s="53">
        <f t="shared" si="12"/>
        <v>249.41440347626047</v>
      </c>
      <c r="G165" s="51">
        <f aca="true" t="shared" si="13" ref="G165:G172">E165/D165*100</f>
        <v>232.98417318407076</v>
      </c>
    </row>
    <row r="166" spans="1:7" ht="19.5" thickBot="1">
      <c r="A166" s="19"/>
      <c r="B166" s="20" t="s">
        <v>38</v>
      </c>
      <c r="C166" s="37">
        <f>SUM(C154:C165)</f>
        <v>17783855</v>
      </c>
      <c r="D166" s="37">
        <f>SUM(D154:D165)</f>
        <v>17920489</v>
      </c>
      <c r="E166" s="37">
        <f>SUM(E154:E165)</f>
        <v>26195428</v>
      </c>
      <c r="F166" s="38">
        <f t="shared" si="12"/>
        <v>147.29892928164338</v>
      </c>
      <c r="G166" s="39">
        <f t="shared" si="13"/>
        <v>146.17585491110202</v>
      </c>
    </row>
    <row r="167" spans="1:7" ht="19.5" hidden="1" thickBot="1">
      <c r="A167" s="23">
        <v>41030400</v>
      </c>
      <c r="B167" s="16" t="s">
        <v>39</v>
      </c>
      <c r="C167" s="32"/>
      <c r="D167" s="32"/>
      <c r="E167" s="32"/>
      <c r="F167" s="38"/>
      <c r="G167" s="39"/>
    </row>
    <row r="168" spans="1:7" ht="65.25" customHeight="1">
      <c r="A168" s="23">
        <v>41034400</v>
      </c>
      <c r="B168" s="18" t="s">
        <v>186</v>
      </c>
      <c r="C168" s="32">
        <v>2205100</v>
      </c>
      <c r="D168" s="32">
        <v>3965870</v>
      </c>
      <c r="E168" s="32">
        <v>3144674</v>
      </c>
      <c r="F168" s="53">
        <f t="shared" si="12"/>
        <v>142.60913337263617</v>
      </c>
      <c r="G168" s="46">
        <f t="shared" si="13"/>
        <v>79.29342111566945</v>
      </c>
    </row>
    <row r="169" spans="1:7" ht="19.5" thickBot="1">
      <c r="A169" s="17">
        <v>41035000</v>
      </c>
      <c r="B169" s="18" t="s">
        <v>2</v>
      </c>
      <c r="C169" s="35">
        <v>310000</v>
      </c>
      <c r="D169" s="35">
        <v>5995854</v>
      </c>
      <c r="E169" s="35">
        <v>5620447</v>
      </c>
      <c r="F169" s="53"/>
      <c r="G169" s="36">
        <f t="shared" si="13"/>
        <v>93.73889023982238</v>
      </c>
    </row>
    <row r="170" spans="1:7" ht="19.5" hidden="1" thickBot="1">
      <c r="A170" s="28"/>
      <c r="B170" s="29"/>
      <c r="C170" s="50"/>
      <c r="D170" s="50"/>
      <c r="E170" s="50"/>
      <c r="F170" s="43"/>
      <c r="G170" s="55"/>
    </row>
    <row r="171" spans="1:7" ht="18.75" customHeight="1">
      <c r="A171" s="92" t="s">
        <v>40</v>
      </c>
      <c r="B171" s="93"/>
      <c r="C171" s="56">
        <f>C166+C167+C168+C169</f>
        <v>20298955</v>
      </c>
      <c r="D171" s="56">
        <f>D166+D167+D168+D169</f>
        <v>27882213</v>
      </c>
      <c r="E171" s="56">
        <f>E166+E168+E169</f>
        <v>34960549</v>
      </c>
      <c r="F171" s="57">
        <f>E171/C171*100</f>
        <v>172.22831914253715</v>
      </c>
      <c r="G171" s="58">
        <f t="shared" si="13"/>
        <v>125.38656454564779</v>
      </c>
    </row>
    <row r="172" spans="1:7" ht="19.5" customHeight="1" thickBot="1">
      <c r="A172" s="94" t="s">
        <v>41</v>
      </c>
      <c r="B172" s="95"/>
      <c r="C172" s="59">
        <f>C165+C157+C164+C161+C155</f>
        <v>13934900</v>
      </c>
      <c r="D172" s="59">
        <f>D165+D157+D164+D161+D155</f>
        <v>14045258</v>
      </c>
      <c r="E172" s="59">
        <f>E165+E157+E164+E161+E155</f>
        <v>19023406</v>
      </c>
      <c r="F172" s="60">
        <f>E172/C172*100</f>
        <v>136.51627209380763</v>
      </c>
      <c r="G172" s="61">
        <f t="shared" si="13"/>
        <v>135.4436209003779</v>
      </c>
    </row>
    <row r="173" spans="1:7" ht="19.5" thickBot="1">
      <c r="A173" s="89" t="s">
        <v>156</v>
      </c>
      <c r="B173" s="90"/>
      <c r="C173" s="90"/>
      <c r="D173" s="90"/>
      <c r="E173" s="90"/>
      <c r="F173" s="90"/>
      <c r="G173" s="91"/>
    </row>
    <row r="174" spans="1:7" ht="18.75">
      <c r="A174" s="13" t="s">
        <v>57</v>
      </c>
      <c r="B174" s="7" t="s">
        <v>58</v>
      </c>
      <c r="C174" s="47">
        <f>C175</f>
        <v>189802</v>
      </c>
      <c r="D174" s="47">
        <f>D175</f>
        <v>401065</v>
      </c>
      <c r="E174" s="47">
        <f>E175</f>
        <v>500206</v>
      </c>
      <c r="F174" s="69">
        <f>E174*100/C174</f>
        <v>263.54095320386506</v>
      </c>
      <c r="G174" s="70">
        <f>E174*100/D174</f>
        <v>124.71943450562877</v>
      </c>
    </row>
    <row r="175" spans="1:7" ht="18.75">
      <c r="A175" s="14">
        <v>10116</v>
      </c>
      <c r="B175" s="8" t="s">
        <v>187</v>
      </c>
      <c r="C175" s="32">
        <v>189802</v>
      </c>
      <c r="D175" s="32">
        <v>401065</v>
      </c>
      <c r="E175" s="32">
        <v>500206</v>
      </c>
      <c r="F175" s="71">
        <f>E175*100/C175</f>
        <v>263.54095320386506</v>
      </c>
      <c r="G175" s="72">
        <f aca="true" t="shared" si="14" ref="G175:G226">E175*100/D175</f>
        <v>124.71943450562877</v>
      </c>
    </row>
    <row r="176" spans="1:7" ht="37.5" hidden="1">
      <c r="A176" s="13">
        <v>60000</v>
      </c>
      <c r="B176" s="7" t="s">
        <v>60</v>
      </c>
      <c r="C176" s="47">
        <f>C177</f>
        <v>0</v>
      </c>
      <c r="D176" s="47">
        <f>D177</f>
        <v>0</v>
      </c>
      <c r="E176" s="47">
        <f>E177</f>
        <v>0</v>
      </c>
      <c r="F176" s="71" t="e">
        <f>E176*100/C176</f>
        <v>#DIV/0!</v>
      </c>
      <c r="G176" s="70"/>
    </row>
    <row r="177" spans="1:7" ht="18.75" hidden="1">
      <c r="A177" s="14">
        <v>60702</v>
      </c>
      <c r="B177" s="8" t="s">
        <v>188</v>
      </c>
      <c r="C177" s="35"/>
      <c r="D177" s="35"/>
      <c r="E177" s="35">
        <v>0</v>
      </c>
      <c r="F177" s="71" t="e">
        <f>E177*100/C177</f>
        <v>#DIV/0!</v>
      </c>
      <c r="G177" s="72"/>
    </row>
    <row r="178" spans="1:7" ht="43.5" customHeight="1">
      <c r="A178" s="13">
        <v>60000</v>
      </c>
      <c r="B178" s="7" t="s">
        <v>60</v>
      </c>
      <c r="C178" s="47">
        <f>C179</f>
        <v>0</v>
      </c>
      <c r="D178" s="47">
        <f>D179</f>
        <v>18000</v>
      </c>
      <c r="E178" s="47">
        <f>E179</f>
        <v>2438</v>
      </c>
      <c r="F178" s="71"/>
      <c r="G178" s="70">
        <f>E178*100/D178</f>
        <v>13.544444444444444</v>
      </c>
    </row>
    <row r="179" spans="1:7" ht="18.75">
      <c r="A179" s="14">
        <v>60702</v>
      </c>
      <c r="B179" s="8" t="s">
        <v>188</v>
      </c>
      <c r="C179" s="32">
        <v>0</v>
      </c>
      <c r="D179" s="32">
        <v>18000</v>
      </c>
      <c r="E179" s="32">
        <v>2438</v>
      </c>
      <c r="F179" s="71"/>
      <c r="G179" s="72"/>
    </row>
    <row r="180" spans="1:7" ht="18.75">
      <c r="A180" s="13" t="s">
        <v>61</v>
      </c>
      <c r="B180" s="7" t="s">
        <v>62</v>
      </c>
      <c r="C180" s="47">
        <f>SUM(C181:C187)</f>
        <v>5218844</v>
      </c>
      <c r="D180" s="47">
        <f>SUM(D181:D187)</f>
        <v>10872522</v>
      </c>
      <c r="E180" s="47">
        <f>SUM(E181:E187)</f>
        <v>8248569</v>
      </c>
      <c r="F180" s="69">
        <f>E180*100/C180</f>
        <v>158.05356511901869</v>
      </c>
      <c r="G180" s="70">
        <f t="shared" si="14"/>
        <v>75.86619737352567</v>
      </c>
    </row>
    <row r="181" spans="1:7" ht="18.75">
      <c r="A181" s="14">
        <v>70101</v>
      </c>
      <c r="B181" s="8" t="s">
        <v>189</v>
      </c>
      <c r="C181" s="32">
        <v>3562635</v>
      </c>
      <c r="D181" s="32">
        <v>4665947</v>
      </c>
      <c r="E181" s="32">
        <v>1714177</v>
      </c>
      <c r="F181" s="71">
        <f>E181*100/C181</f>
        <v>48.11542580140823</v>
      </c>
      <c r="G181" s="72">
        <f t="shared" si="14"/>
        <v>36.73802981474071</v>
      </c>
    </row>
    <row r="182" spans="1:7" ht="56.25">
      <c r="A182" s="14">
        <v>70201</v>
      </c>
      <c r="B182" s="8" t="s">
        <v>213</v>
      </c>
      <c r="C182" s="32">
        <v>1651679</v>
      </c>
      <c r="D182" s="32">
        <v>5885336</v>
      </c>
      <c r="E182" s="32">
        <v>6195326</v>
      </c>
      <c r="F182" s="71">
        <f>E182*100/C182</f>
        <v>375.0926178755073</v>
      </c>
      <c r="G182" s="72">
        <f t="shared" si="14"/>
        <v>105.26715891836932</v>
      </c>
    </row>
    <row r="183" spans="1:7" ht="28.5" customHeight="1">
      <c r="A183" s="14">
        <v>70303</v>
      </c>
      <c r="B183" s="8" t="s">
        <v>214</v>
      </c>
      <c r="C183" s="32">
        <v>0</v>
      </c>
      <c r="D183" s="32">
        <v>0</v>
      </c>
      <c r="E183" s="32">
        <v>44748</v>
      </c>
      <c r="F183" s="71"/>
      <c r="G183" s="72"/>
    </row>
    <row r="184" spans="1:7" ht="38.25" customHeight="1">
      <c r="A184" s="14">
        <v>70401</v>
      </c>
      <c r="B184" s="8" t="s">
        <v>232</v>
      </c>
      <c r="C184" s="32">
        <v>0</v>
      </c>
      <c r="D184" s="32">
        <v>0</v>
      </c>
      <c r="E184" s="32">
        <v>25790</v>
      </c>
      <c r="F184" s="71"/>
      <c r="G184" s="72"/>
    </row>
    <row r="185" spans="1:7" ht="38.25" customHeight="1">
      <c r="A185" s="14">
        <v>70802</v>
      </c>
      <c r="B185" s="8" t="s">
        <v>193</v>
      </c>
      <c r="C185" s="32">
        <v>0</v>
      </c>
      <c r="D185" s="32">
        <v>9000</v>
      </c>
      <c r="E185" s="32">
        <v>9000</v>
      </c>
      <c r="F185" s="71"/>
      <c r="G185" s="72"/>
    </row>
    <row r="186" spans="1:7" ht="38.25" customHeight="1">
      <c r="A186" s="14" t="s">
        <v>260</v>
      </c>
      <c r="B186" s="81" t="s">
        <v>196</v>
      </c>
      <c r="C186" s="32">
        <v>0</v>
      </c>
      <c r="D186" s="32">
        <v>0</v>
      </c>
      <c r="E186" s="32">
        <v>6267</v>
      </c>
      <c r="F186" s="71"/>
      <c r="G186" s="72"/>
    </row>
    <row r="187" spans="1:7" ht="18.75">
      <c r="A187" s="14">
        <v>70807</v>
      </c>
      <c r="B187" s="8" t="s">
        <v>197</v>
      </c>
      <c r="C187" s="32">
        <v>4530</v>
      </c>
      <c r="D187" s="32">
        <v>312239</v>
      </c>
      <c r="E187" s="32">
        <v>253261</v>
      </c>
      <c r="F187" s="71">
        <f>E187*100/C187</f>
        <v>5590.75055187638</v>
      </c>
      <c r="G187" s="72">
        <f>F187*100/D187</f>
        <v>1.790535631960255</v>
      </c>
    </row>
    <row r="188" spans="1:7" ht="18.75">
      <c r="A188" s="13" t="s">
        <v>63</v>
      </c>
      <c r="B188" s="7" t="s">
        <v>64</v>
      </c>
      <c r="C188" s="47">
        <f>C189</f>
        <v>710500</v>
      </c>
      <c r="D188" s="47">
        <f>D189</f>
        <v>1102827</v>
      </c>
      <c r="E188" s="47">
        <f>E189</f>
        <v>682736</v>
      </c>
      <c r="F188" s="47">
        <f>SUM(F189)</f>
        <v>96.09232934553131</v>
      </c>
      <c r="G188" s="79">
        <f>SUM(G189)</f>
        <v>61.9078060294135</v>
      </c>
    </row>
    <row r="189" spans="1:7" ht="27" customHeight="1">
      <c r="A189" s="14">
        <v>80800</v>
      </c>
      <c r="B189" s="8" t="s">
        <v>215</v>
      </c>
      <c r="C189" s="35">
        <v>710500</v>
      </c>
      <c r="D189" s="35">
        <v>1102827</v>
      </c>
      <c r="E189" s="35">
        <v>682736</v>
      </c>
      <c r="F189" s="71">
        <f>E189*100/C189</f>
        <v>96.09232934553131</v>
      </c>
      <c r="G189" s="72">
        <f>E189*100/D189</f>
        <v>61.9078060294135</v>
      </c>
    </row>
    <row r="190" spans="1:7" ht="18.75">
      <c r="A190" s="13" t="s">
        <v>65</v>
      </c>
      <c r="B190" s="7" t="s">
        <v>66</v>
      </c>
      <c r="C190" s="47">
        <f>C191+C192</f>
        <v>0</v>
      </c>
      <c r="D190" s="47">
        <f>D191+D192</f>
        <v>0</v>
      </c>
      <c r="E190" s="47">
        <f>E191+E192</f>
        <v>16523</v>
      </c>
      <c r="F190" s="71"/>
      <c r="G190" s="72"/>
    </row>
    <row r="191" spans="1:7" ht="37.5">
      <c r="A191" s="14" t="s">
        <v>261</v>
      </c>
      <c r="B191" s="8" t="s">
        <v>117</v>
      </c>
      <c r="C191" s="35">
        <v>0</v>
      </c>
      <c r="D191" s="35">
        <v>0</v>
      </c>
      <c r="E191" s="35">
        <v>780</v>
      </c>
      <c r="F191" s="71"/>
      <c r="G191" s="72"/>
    </row>
    <row r="192" spans="1:7" ht="44.25" customHeight="1">
      <c r="A192" s="14" t="s">
        <v>122</v>
      </c>
      <c r="B192" s="8" t="s">
        <v>123</v>
      </c>
      <c r="C192" s="35">
        <v>0</v>
      </c>
      <c r="D192" s="35">
        <v>0</v>
      </c>
      <c r="E192" s="35">
        <v>15743</v>
      </c>
      <c r="F192" s="71"/>
      <c r="G192" s="72"/>
    </row>
    <row r="193" spans="1:7" ht="18.75">
      <c r="A193" s="13" t="s">
        <v>132</v>
      </c>
      <c r="B193" s="7" t="s">
        <v>133</v>
      </c>
      <c r="C193" s="47">
        <f>C194+C195</f>
        <v>245000</v>
      </c>
      <c r="D193" s="47">
        <f>D194+D195</f>
        <v>1242464</v>
      </c>
      <c r="E193" s="47">
        <f>E194+E195</f>
        <v>463028</v>
      </c>
      <c r="F193" s="69"/>
      <c r="G193" s="70">
        <f>G194+G195</f>
        <v>24.45886462882096</v>
      </c>
    </row>
    <row r="194" spans="1:7" ht="37.5">
      <c r="A194" s="14">
        <v>100102</v>
      </c>
      <c r="B194" s="8" t="s">
        <v>258</v>
      </c>
      <c r="C194" s="35">
        <v>245000</v>
      </c>
      <c r="D194" s="35">
        <v>1145000</v>
      </c>
      <c r="E194" s="35">
        <v>280054</v>
      </c>
      <c r="F194" s="69"/>
      <c r="G194" s="72">
        <f>E194*100/D194</f>
        <v>24.45886462882096</v>
      </c>
    </row>
    <row r="195" spans="1:7" ht="18.75">
      <c r="A195" s="14">
        <v>100203</v>
      </c>
      <c r="B195" s="8" t="s">
        <v>216</v>
      </c>
      <c r="C195" s="35">
        <v>0</v>
      </c>
      <c r="D195" s="35">
        <v>97464</v>
      </c>
      <c r="E195" s="35">
        <v>182974</v>
      </c>
      <c r="F195" s="71"/>
      <c r="G195" s="72"/>
    </row>
    <row r="196" spans="1:7" ht="18.75">
      <c r="A196" s="13" t="s">
        <v>134</v>
      </c>
      <c r="B196" s="7" t="s">
        <v>135</v>
      </c>
      <c r="C196" s="47">
        <f>SUM(C197:C201)</f>
        <v>3696412</v>
      </c>
      <c r="D196" s="47">
        <f>SUM(D197:D201)</f>
        <v>3773358</v>
      </c>
      <c r="E196" s="47">
        <f>SUM(E197:E201)</f>
        <v>2209986</v>
      </c>
      <c r="F196" s="69">
        <f aca="true" t="shared" si="15" ref="F196:F223">E196*100/C196</f>
        <v>59.78732890164841</v>
      </c>
      <c r="G196" s="70">
        <f t="shared" si="14"/>
        <v>58.56815070290177</v>
      </c>
    </row>
    <row r="197" spans="1:7" ht="18.75">
      <c r="A197" s="14">
        <v>110201</v>
      </c>
      <c r="B197" s="8" t="s">
        <v>199</v>
      </c>
      <c r="C197" s="35">
        <v>348500</v>
      </c>
      <c r="D197" s="35">
        <v>336541</v>
      </c>
      <c r="E197" s="35">
        <v>336619</v>
      </c>
      <c r="F197" s="71">
        <f t="shared" si="15"/>
        <v>96.59081779053085</v>
      </c>
      <c r="G197" s="72">
        <f t="shared" si="14"/>
        <v>100.02317696803658</v>
      </c>
    </row>
    <row r="198" spans="1:7" ht="18.75">
      <c r="A198" s="14">
        <v>110202</v>
      </c>
      <c r="B198" s="8" t="s">
        <v>200</v>
      </c>
      <c r="C198" s="35">
        <v>292100</v>
      </c>
      <c r="D198" s="35">
        <v>284660</v>
      </c>
      <c r="E198" s="35">
        <v>88719</v>
      </c>
      <c r="F198" s="71">
        <f t="shared" si="15"/>
        <v>30.37281752824375</v>
      </c>
      <c r="G198" s="72">
        <f t="shared" si="14"/>
        <v>31.166654956790556</v>
      </c>
    </row>
    <row r="199" spans="1:7" ht="37.5">
      <c r="A199" s="14">
        <v>110204</v>
      </c>
      <c r="B199" s="8" t="s">
        <v>217</v>
      </c>
      <c r="C199" s="35">
        <v>2630812</v>
      </c>
      <c r="D199" s="35">
        <v>2880072</v>
      </c>
      <c r="E199" s="35">
        <v>1548838</v>
      </c>
      <c r="F199" s="71">
        <f t="shared" si="15"/>
        <v>58.873001947687634</v>
      </c>
      <c r="G199" s="72">
        <f t="shared" si="14"/>
        <v>53.777752778402764</v>
      </c>
    </row>
    <row r="200" spans="1:7" ht="18.75">
      <c r="A200" s="14">
        <v>110205</v>
      </c>
      <c r="B200" s="8" t="s">
        <v>223</v>
      </c>
      <c r="C200" s="35">
        <v>418000</v>
      </c>
      <c r="D200" s="35">
        <v>272085</v>
      </c>
      <c r="E200" s="35">
        <v>235810</v>
      </c>
      <c r="F200" s="71">
        <f t="shared" si="15"/>
        <v>56.41387559808612</v>
      </c>
      <c r="G200" s="72">
        <f t="shared" si="14"/>
        <v>86.6677692632817</v>
      </c>
    </row>
    <row r="201" spans="1:7" ht="18.75">
      <c r="A201" s="14">
        <v>110502</v>
      </c>
      <c r="B201" s="8" t="s">
        <v>203</v>
      </c>
      <c r="C201" s="35">
        <v>7000</v>
      </c>
      <c r="D201" s="35">
        <v>0</v>
      </c>
      <c r="E201" s="35">
        <v>0</v>
      </c>
      <c r="F201" s="71">
        <f t="shared" si="15"/>
        <v>0</v>
      </c>
      <c r="G201" s="72"/>
    </row>
    <row r="202" spans="1:7" ht="18.75" customHeight="1" hidden="1">
      <c r="A202" s="13" t="s">
        <v>136</v>
      </c>
      <c r="B202" s="7" t="s">
        <v>137</v>
      </c>
      <c r="C202" s="47"/>
      <c r="D202" s="47"/>
      <c r="E202" s="47"/>
      <c r="F202" s="71"/>
      <c r="G202" s="72"/>
    </row>
    <row r="203" spans="1:7" ht="18.75">
      <c r="A203" s="13" t="s">
        <v>138</v>
      </c>
      <c r="B203" s="7" t="s">
        <v>139</v>
      </c>
      <c r="C203" s="47">
        <f>SUM(C204:C205)</f>
        <v>8859545</v>
      </c>
      <c r="D203" s="47">
        <f>SUM(D204:D205)</f>
        <v>21294411.7</v>
      </c>
      <c r="E203" s="47">
        <f>SUM(E204:E205)</f>
        <v>13656451</v>
      </c>
      <c r="F203" s="69">
        <f t="shared" si="15"/>
        <v>154.1439317707625</v>
      </c>
      <c r="G203" s="70">
        <f t="shared" si="14"/>
        <v>64.13161909516383</v>
      </c>
    </row>
    <row r="204" spans="1:7" ht="18.75">
      <c r="A204" s="14" t="s">
        <v>157</v>
      </c>
      <c r="B204" s="8" t="s">
        <v>158</v>
      </c>
      <c r="C204" s="35">
        <v>7780285</v>
      </c>
      <c r="D204" s="35">
        <v>19241877.7</v>
      </c>
      <c r="E204" s="35">
        <v>12855007</v>
      </c>
      <c r="F204" s="71">
        <f t="shared" si="15"/>
        <v>165.22539984075132</v>
      </c>
      <c r="G204" s="72">
        <f t="shared" si="14"/>
        <v>66.80744572033113</v>
      </c>
    </row>
    <row r="205" spans="1:7" ht="27.75" customHeight="1">
      <c r="A205" s="14">
        <v>150202</v>
      </c>
      <c r="B205" s="8" t="s">
        <v>140</v>
      </c>
      <c r="C205" s="35">
        <v>1079260</v>
      </c>
      <c r="D205" s="35">
        <v>2052534</v>
      </c>
      <c r="E205" s="35">
        <v>801444</v>
      </c>
      <c r="F205" s="71">
        <f t="shared" si="15"/>
        <v>74.258658710598</v>
      </c>
      <c r="G205" s="72">
        <f t="shared" si="14"/>
        <v>39.04656390588414</v>
      </c>
    </row>
    <row r="206" spans="1:7" ht="37.5">
      <c r="A206" s="13" t="s">
        <v>159</v>
      </c>
      <c r="B206" s="7" t="s">
        <v>160</v>
      </c>
      <c r="C206" s="47">
        <f>SUM(C207:C208)</f>
        <v>155000</v>
      </c>
      <c r="D206" s="47">
        <f>SUM(D207:D208)</f>
        <v>155870</v>
      </c>
      <c r="E206" s="47">
        <f>SUM(E207:E208)</f>
        <v>12007</v>
      </c>
      <c r="F206" s="69">
        <f t="shared" si="15"/>
        <v>7.7464516129032255</v>
      </c>
      <c r="G206" s="70">
        <f t="shared" si="14"/>
        <v>7.7032142169756845</v>
      </c>
    </row>
    <row r="207" spans="1:7" ht="18.75">
      <c r="A207" s="14">
        <v>160101</v>
      </c>
      <c r="B207" s="8" t="s">
        <v>208</v>
      </c>
      <c r="C207" s="35">
        <v>125000</v>
      </c>
      <c r="D207" s="35">
        <v>125870</v>
      </c>
      <c r="E207" s="35">
        <v>12007</v>
      </c>
      <c r="F207" s="71">
        <f t="shared" si="15"/>
        <v>9.6056</v>
      </c>
      <c r="G207" s="72">
        <f t="shared" si="14"/>
        <v>9.539207118455549</v>
      </c>
    </row>
    <row r="208" spans="1:7" ht="36.75" customHeight="1">
      <c r="A208" s="14" t="s">
        <v>161</v>
      </c>
      <c r="B208" s="8" t="s">
        <v>162</v>
      </c>
      <c r="C208" s="35">
        <v>30000</v>
      </c>
      <c r="D208" s="35">
        <v>30000</v>
      </c>
      <c r="E208" s="35">
        <v>0</v>
      </c>
      <c r="F208" s="71">
        <f>E208*100/C208</f>
        <v>0</v>
      </c>
      <c r="G208" s="72">
        <f>E208*100/D208</f>
        <v>0</v>
      </c>
    </row>
    <row r="209" spans="1:7" ht="42" customHeight="1">
      <c r="A209" s="13" t="s">
        <v>141</v>
      </c>
      <c r="B209" s="7" t="s">
        <v>142</v>
      </c>
      <c r="C209" s="47">
        <f>C210</f>
        <v>3376596</v>
      </c>
      <c r="D209" s="47">
        <f>D210</f>
        <v>9543970.940000001</v>
      </c>
      <c r="E209" s="47">
        <f>E210</f>
        <v>7939109</v>
      </c>
      <c r="F209" s="69">
        <f t="shared" si="15"/>
        <v>235.12167283263975</v>
      </c>
      <c r="G209" s="70">
        <f t="shared" si="14"/>
        <v>83.18454708119636</v>
      </c>
    </row>
    <row r="210" spans="1:7" ht="57.75" customHeight="1">
      <c r="A210" s="14" t="s">
        <v>163</v>
      </c>
      <c r="B210" s="8" t="s">
        <v>164</v>
      </c>
      <c r="C210" s="35">
        <v>3376596</v>
      </c>
      <c r="D210" s="35">
        <v>9543970.940000001</v>
      </c>
      <c r="E210" s="35">
        <v>7939109</v>
      </c>
      <c r="F210" s="71">
        <f t="shared" si="15"/>
        <v>235.12167283263975</v>
      </c>
      <c r="G210" s="72">
        <f t="shared" si="14"/>
        <v>83.18454708119636</v>
      </c>
    </row>
    <row r="211" spans="1:7" ht="24" customHeight="1">
      <c r="A211" s="13" t="s">
        <v>147</v>
      </c>
      <c r="B211" s="7" t="s">
        <v>148</v>
      </c>
      <c r="C211" s="47">
        <f>SUM(C212:C213)</f>
        <v>350000</v>
      </c>
      <c r="D211" s="47">
        <f>SUM(D212:D213)</f>
        <v>1778555</v>
      </c>
      <c r="E211" s="47">
        <f>SUM(E212:E213)</f>
        <v>1247026</v>
      </c>
      <c r="F211" s="69">
        <f t="shared" si="15"/>
        <v>356.29314285714287</v>
      </c>
      <c r="G211" s="70">
        <f t="shared" si="14"/>
        <v>70.11455929110991</v>
      </c>
    </row>
    <row r="212" spans="1:7" ht="18.75">
      <c r="A212" s="14">
        <v>180107</v>
      </c>
      <c r="B212" s="8" t="s">
        <v>218</v>
      </c>
      <c r="C212" s="35">
        <v>0</v>
      </c>
      <c r="D212" s="35">
        <v>1118245</v>
      </c>
      <c r="E212" s="35">
        <v>796716</v>
      </c>
      <c r="F212" s="71"/>
      <c r="G212" s="72">
        <f t="shared" si="14"/>
        <v>71.2469986451985</v>
      </c>
    </row>
    <row r="213" spans="1:7" ht="63" customHeight="1">
      <c r="A213" s="14" t="s">
        <v>165</v>
      </c>
      <c r="B213" s="8" t="s">
        <v>166</v>
      </c>
      <c r="C213" s="35">
        <v>350000</v>
      </c>
      <c r="D213" s="35">
        <v>660310</v>
      </c>
      <c r="E213" s="35">
        <v>450310</v>
      </c>
      <c r="F213" s="71">
        <f t="shared" si="15"/>
        <v>128.66</v>
      </c>
      <c r="G213" s="72">
        <f t="shared" si="14"/>
        <v>68.19675606911905</v>
      </c>
    </row>
    <row r="214" spans="1:7" ht="18.75">
      <c r="A214" s="13" t="s">
        <v>167</v>
      </c>
      <c r="B214" s="7" t="s">
        <v>36</v>
      </c>
      <c r="C214" s="47">
        <f>SUM(C215:C220)</f>
        <v>874886</v>
      </c>
      <c r="D214" s="47">
        <f>SUM(D215:D220)</f>
        <v>1760456.9</v>
      </c>
      <c r="E214" s="47">
        <f>SUM(E215:E220)</f>
        <v>894114</v>
      </c>
      <c r="F214" s="69">
        <f t="shared" si="15"/>
        <v>102.19777205258742</v>
      </c>
      <c r="G214" s="70">
        <f t="shared" si="14"/>
        <v>50.788746944046174</v>
      </c>
    </row>
    <row r="215" spans="1:7" ht="28.5" customHeight="1">
      <c r="A215" s="14" t="s">
        <v>168</v>
      </c>
      <c r="B215" s="8" t="s">
        <v>169</v>
      </c>
      <c r="C215" s="35">
        <v>566950</v>
      </c>
      <c r="D215" s="35">
        <v>566950</v>
      </c>
      <c r="E215" s="35">
        <v>128648</v>
      </c>
      <c r="F215" s="71">
        <f t="shared" si="15"/>
        <v>22.691242613987125</v>
      </c>
      <c r="G215" s="72">
        <f t="shared" si="14"/>
        <v>22.691242613987125</v>
      </c>
    </row>
    <row r="216" spans="1:7" ht="18.75">
      <c r="A216" s="14">
        <v>240602</v>
      </c>
      <c r="B216" s="8" t="s">
        <v>219</v>
      </c>
      <c r="C216" s="35">
        <v>20000</v>
      </c>
      <c r="D216" s="35">
        <v>31000</v>
      </c>
      <c r="E216" s="35">
        <v>11000</v>
      </c>
      <c r="F216" s="71">
        <f>E216*100/C216</f>
        <v>55</v>
      </c>
      <c r="G216" s="72">
        <f>E216*100/D216</f>
        <v>35.483870967741936</v>
      </c>
    </row>
    <row r="217" spans="1:7" ht="37.5">
      <c r="A217" s="14">
        <v>240603</v>
      </c>
      <c r="B217" s="8" t="s">
        <v>220</v>
      </c>
      <c r="C217" s="35">
        <v>0</v>
      </c>
      <c r="D217" s="35">
        <v>399751.9</v>
      </c>
      <c r="E217" s="35">
        <v>189463</v>
      </c>
      <c r="F217" s="71"/>
      <c r="G217" s="72">
        <f>E217*100/D217</f>
        <v>47.3951468398274</v>
      </c>
    </row>
    <row r="218" spans="1:7" ht="37.5">
      <c r="A218" s="14">
        <v>240604</v>
      </c>
      <c r="B218" s="8" t="s">
        <v>262</v>
      </c>
      <c r="C218" s="35">
        <v>0</v>
      </c>
      <c r="D218" s="35">
        <v>20000</v>
      </c>
      <c r="E218" s="35">
        <v>20000</v>
      </c>
      <c r="F218" s="71"/>
      <c r="G218" s="72">
        <f>E218*100/D218</f>
        <v>100</v>
      </c>
    </row>
    <row r="219" spans="1:7" ht="18.75">
      <c r="A219" s="14">
        <v>240605</v>
      </c>
      <c r="B219" s="8" t="s">
        <v>256</v>
      </c>
      <c r="C219" s="35">
        <v>0</v>
      </c>
      <c r="D219" s="35">
        <v>200000</v>
      </c>
      <c r="E219" s="35">
        <v>200000</v>
      </c>
      <c r="F219" s="71"/>
      <c r="G219" s="72">
        <f>E219*100/D219</f>
        <v>100</v>
      </c>
    </row>
    <row r="220" spans="1:7" ht="55.5" customHeight="1">
      <c r="A220" s="14" t="s">
        <v>170</v>
      </c>
      <c r="B220" s="8" t="s">
        <v>171</v>
      </c>
      <c r="C220" s="35">
        <v>287936</v>
      </c>
      <c r="D220" s="35">
        <v>542755</v>
      </c>
      <c r="E220" s="35">
        <v>345003</v>
      </c>
      <c r="F220" s="71">
        <f t="shared" si="15"/>
        <v>119.81933485218937</v>
      </c>
      <c r="G220" s="72">
        <f t="shared" si="14"/>
        <v>63.56514449429301</v>
      </c>
    </row>
    <row r="221" spans="1:7" ht="25.5" customHeight="1">
      <c r="A221" s="13" t="s">
        <v>149</v>
      </c>
      <c r="B221" s="7" t="s">
        <v>150</v>
      </c>
      <c r="C221" s="47">
        <f>SUM(C222:C226)</f>
        <v>314000</v>
      </c>
      <c r="D221" s="47">
        <f>SUM(D222:D226)</f>
        <v>4696453</v>
      </c>
      <c r="E221" s="47">
        <f>SUM(E222:E226)</f>
        <v>4462530</v>
      </c>
      <c r="F221" s="71">
        <f t="shared" si="15"/>
        <v>1421.187898089172</v>
      </c>
      <c r="G221" s="70">
        <f t="shared" si="14"/>
        <v>95.01915594598732</v>
      </c>
    </row>
    <row r="222" spans="1:7" ht="37.5">
      <c r="A222" s="14">
        <v>250324</v>
      </c>
      <c r="B222" s="8" t="s">
        <v>257</v>
      </c>
      <c r="C222" s="35">
        <v>0</v>
      </c>
      <c r="D222" s="35">
        <v>526000</v>
      </c>
      <c r="E222" s="35">
        <v>526000</v>
      </c>
      <c r="F222" s="71"/>
      <c r="G222" s="72">
        <f>E222*100/D222</f>
        <v>100</v>
      </c>
    </row>
    <row r="223" spans="1:7" ht="56.25">
      <c r="A223" s="14" t="s">
        <v>263</v>
      </c>
      <c r="B223" s="8" t="s">
        <v>255</v>
      </c>
      <c r="C223" s="35">
        <v>0</v>
      </c>
      <c r="D223" s="35">
        <v>20000</v>
      </c>
      <c r="E223" s="35">
        <v>20000</v>
      </c>
      <c r="F223" s="71"/>
      <c r="G223" s="72">
        <f>E223*100/D223</f>
        <v>100</v>
      </c>
    </row>
    <row r="224" spans="1:7" ht="18.75">
      <c r="A224" s="14" t="s">
        <v>229</v>
      </c>
      <c r="B224" s="8" t="s">
        <v>2</v>
      </c>
      <c r="C224" s="35">
        <v>310000</v>
      </c>
      <c r="D224" s="35">
        <v>3564884</v>
      </c>
      <c r="E224" s="35">
        <v>3350361</v>
      </c>
      <c r="F224" s="71">
        <f>E224*100/C224</f>
        <v>1080.7616129032258</v>
      </c>
      <c r="G224" s="72">
        <f t="shared" si="14"/>
        <v>93.98232873776539</v>
      </c>
    </row>
    <row r="225" spans="1:7" ht="37.5">
      <c r="A225" s="14" t="s">
        <v>249</v>
      </c>
      <c r="B225" s="8" t="s">
        <v>250</v>
      </c>
      <c r="C225" s="35">
        <v>0</v>
      </c>
      <c r="D225" s="35">
        <v>261409</v>
      </c>
      <c r="E225" s="35">
        <v>261409</v>
      </c>
      <c r="F225" s="71"/>
      <c r="G225" s="72">
        <f t="shared" si="14"/>
        <v>100</v>
      </c>
    </row>
    <row r="226" spans="1:7" ht="19.5" thickBot="1">
      <c r="A226" s="14" t="s">
        <v>153</v>
      </c>
      <c r="B226" s="8" t="s">
        <v>154</v>
      </c>
      <c r="C226" s="35">
        <v>4000</v>
      </c>
      <c r="D226" s="35">
        <v>324160</v>
      </c>
      <c r="E226" s="35">
        <v>304760</v>
      </c>
      <c r="F226" s="71">
        <f>E226*100/C226</f>
        <v>7619</v>
      </c>
      <c r="G226" s="72">
        <f t="shared" si="14"/>
        <v>94.01530108588351</v>
      </c>
    </row>
    <row r="227" spans="1:7" ht="19.5" thickBot="1">
      <c r="A227" s="10" t="s">
        <v>3</v>
      </c>
      <c r="B227" s="11" t="s">
        <v>155</v>
      </c>
      <c r="C227" s="37">
        <f>C174+C178+C180+C188+C190+C193+C196+C203+C206+C209+C211+C214+C221</f>
        <v>23990585</v>
      </c>
      <c r="D227" s="37">
        <f>D174+D178+D180+D188+D190+D193+D196+D203+D206+D209+D211+D214+D221</f>
        <v>56639953.54</v>
      </c>
      <c r="E227" s="37">
        <f>E174+E178+E180+E188+E190+E193+E196+E203+E206+E209+E211+E214+E221</f>
        <v>40334723</v>
      </c>
      <c r="F227" s="73">
        <f>E227*100/C227</f>
        <v>168.1273007723655</v>
      </c>
      <c r="G227" s="74">
        <f>E227*100/D227</f>
        <v>71.21249308849627</v>
      </c>
    </row>
  </sheetData>
  <mergeCells count="14">
    <mergeCell ref="A55:G55"/>
    <mergeCell ref="A1:G1"/>
    <mergeCell ref="F4:G4"/>
    <mergeCell ref="A6:G6"/>
    <mergeCell ref="C4:C5"/>
    <mergeCell ref="D4:D5"/>
    <mergeCell ref="E4:E5"/>
    <mergeCell ref="A2:G2"/>
    <mergeCell ref="A4:A5"/>
    <mergeCell ref="B4:B5"/>
    <mergeCell ref="A173:G173"/>
    <mergeCell ref="A153:G153"/>
    <mergeCell ref="A171:B171"/>
    <mergeCell ref="A172:B172"/>
  </mergeCells>
  <printOptions/>
  <pageMargins left="0.53" right="0.33" top="0.393700787401575" bottom="0.393700787401575" header="0" footer="0"/>
  <pageSetup fitToHeight="6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cmp01</cp:lastModifiedBy>
  <cp:lastPrinted>2014-11-04T06:47:17Z</cp:lastPrinted>
  <dcterms:created xsi:type="dcterms:W3CDTF">2010-07-22T07:47:55Z</dcterms:created>
  <dcterms:modified xsi:type="dcterms:W3CDTF">2015-02-10T09:09:37Z</dcterms:modified>
  <cp:category/>
  <cp:version/>
  <cp:contentType/>
  <cp:contentStatus/>
</cp:coreProperties>
</file>